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2"/>
  </bookViews>
  <sheets>
    <sheet name="PL" sheetId="1" r:id="rId1"/>
    <sheet name="BS" sheetId="2" r:id="rId2"/>
    <sheet name="Chgs in Equity" sheetId="3" r:id="rId3"/>
    <sheet name="CF" sheetId="4" r:id="rId4"/>
    <sheet name="Notes" sheetId="5" r:id="rId5"/>
  </sheets>
  <externalReferences>
    <externalReference r:id="rId8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<sst xmlns="http://schemas.openxmlformats.org/spreadsheetml/2006/main" count="420" uniqueCount="306">
  <si>
    <t>(Company no. 63026-U)</t>
  </si>
  <si>
    <t xml:space="preserve">Condensed Consolidated Income Statements </t>
  </si>
  <si>
    <t>(These figures have not been audited)</t>
  </si>
  <si>
    <t>INDIVIDUAL QUARTER</t>
  </si>
  <si>
    <t>CUMULATIVE QUARTER</t>
  </si>
  <si>
    <t xml:space="preserve">Current </t>
  </si>
  <si>
    <t>Comparative</t>
  </si>
  <si>
    <t>quarter ended</t>
  </si>
  <si>
    <t>year to date</t>
  </si>
  <si>
    <t>RM'000</t>
  </si>
  <si>
    <t>1</t>
  </si>
  <si>
    <t>(a)</t>
  </si>
  <si>
    <t>Revenue</t>
  </si>
  <si>
    <t>(b)</t>
  </si>
  <si>
    <t>(c)</t>
  </si>
  <si>
    <t>(d)</t>
  </si>
  <si>
    <t>(e)</t>
  </si>
  <si>
    <t>Finance costs, net</t>
  </si>
  <si>
    <t>(f)</t>
  </si>
  <si>
    <t>(g)</t>
  </si>
  <si>
    <t>(h)</t>
  </si>
  <si>
    <t>(i)</t>
  </si>
  <si>
    <t>(j)</t>
  </si>
  <si>
    <t>(ii)</t>
  </si>
  <si>
    <t>(k)</t>
  </si>
  <si>
    <t xml:space="preserve">Fully diluted </t>
  </si>
  <si>
    <t>N/A</t>
  </si>
  <si>
    <t xml:space="preserve">Condensed Consolidated Balance Sheet </t>
  </si>
  <si>
    <t>(UNAUDITED)</t>
  </si>
  <si>
    <t>(AUDITED)</t>
  </si>
  <si>
    <t>AS AT END OF</t>
  </si>
  <si>
    <t>AS AT PRECEDING</t>
  </si>
  <si>
    <t>CURRENT QUARTER</t>
  </si>
  <si>
    <t>FINANCIAL YEAR END</t>
  </si>
  <si>
    <t>1.</t>
  </si>
  <si>
    <t>Property, plant and equipment</t>
  </si>
  <si>
    <t>2.</t>
  </si>
  <si>
    <t>Investments</t>
  </si>
  <si>
    <t>Long term receivable</t>
  </si>
  <si>
    <t>Land held for property development</t>
  </si>
  <si>
    <t>Deferred expenditure</t>
  </si>
  <si>
    <t>Property development costs</t>
  </si>
  <si>
    <t>Inventories</t>
  </si>
  <si>
    <t>Due from associated companies</t>
  </si>
  <si>
    <t>Due from affiliated companies, net</t>
  </si>
  <si>
    <t>Short term investments</t>
  </si>
  <si>
    <t>Cash and bank balances</t>
  </si>
  <si>
    <t>Due to customers for construction contracts</t>
  </si>
  <si>
    <t>Due to associated companies</t>
  </si>
  <si>
    <t>Borrowings</t>
  </si>
  <si>
    <t>Taxation</t>
  </si>
  <si>
    <t>Share Capital</t>
  </si>
  <si>
    <t>Reserves</t>
  </si>
  <si>
    <t>Long term liabilities</t>
  </si>
  <si>
    <t xml:space="preserve"> </t>
  </si>
  <si>
    <t>CASH FLOWS FROM OPERATING ACTIVITIES</t>
  </si>
  <si>
    <t>Net Loss before tax</t>
  </si>
  <si>
    <t>Adjustment for :-</t>
  </si>
  <si>
    <t>Depreciation</t>
  </si>
  <si>
    <t>Interest expense</t>
  </si>
  <si>
    <t>Interest income</t>
  </si>
  <si>
    <t>Other non-cash items</t>
  </si>
  <si>
    <t>Operating loss before changes in working capital</t>
  </si>
  <si>
    <t>Changes in property development costs</t>
  </si>
  <si>
    <t>Changes in inventories</t>
  </si>
  <si>
    <t>Changes in gross amount due from/to customers</t>
  </si>
  <si>
    <t>Changes in receivables</t>
  </si>
  <si>
    <t>Changes in payables</t>
  </si>
  <si>
    <t>Tax paid</t>
  </si>
  <si>
    <t>CASH FLOWS FROM INVESTING ACTIVITIES</t>
  </si>
  <si>
    <t xml:space="preserve">Increase in deferred expenditure and land held for </t>
  </si>
  <si>
    <t xml:space="preserve">     property development</t>
  </si>
  <si>
    <t>Acquisition of property, plant and equipment</t>
  </si>
  <si>
    <t>Interest received</t>
  </si>
  <si>
    <t>Proceed from disposal of investments</t>
  </si>
  <si>
    <t>Proceed from disposal of property, plant and equipment</t>
  </si>
  <si>
    <t>Other investing activities</t>
  </si>
  <si>
    <t>CASH FLOWS FROM FINANCING ACTIVITIES</t>
  </si>
  <si>
    <t>Drawndown of borrowings</t>
  </si>
  <si>
    <t>Repayment of borrowings</t>
  </si>
  <si>
    <t>Interest paid</t>
  </si>
  <si>
    <t>Other financing activities</t>
  </si>
  <si>
    <t>Net cash used in financing activities</t>
  </si>
  <si>
    <t>Net Change in Cash &amp; Cash Equivalents</t>
  </si>
  <si>
    <t>Cash &amp; Cash Equivalents at beginning of period</t>
  </si>
  <si>
    <t>Effect of changes in exchange rate</t>
  </si>
  <si>
    <t>Cash &amp; Cash Equivalents at end of period</t>
  </si>
  <si>
    <t>Condensed Consolidated Statements of Changes in Equity</t>
  </si>
  <si>
    <t>Share</t>
  </si>
  <si>
    <t>Merger</t>
  </si>
  <si>
    <t>Accumulated</t>
  </si>
  <si>
    <t>Capital</t>
  </si>
  <si>
    <t>*Reserves</t>
  </si>
  <si>
    <t>Deficit</t>
  </si>
  <si>
    <t>Losses</t>
  </si>
  <si>
    <t>Total</t>
  </si>
  <si>
    <t>At 1 July 2005</t>
  </si>
  <si>
    <t>Movements during the</t>
  </si>
  <si>
    <t>period (cumulative)</t>
  </si>
  <si>
    <t>*RESERVES</t>
  </si>
  <si>
    <t>Foreign</t>
  </si>
  <si>
    <t>Reserve</t>
  </si>
  <si>
    <t>Premium</t>
  </si>
  <si>
    <t>Exchange</t>
  </si>
  <si>
    <t>**Capital</t>
  </si>
  <si>
    <t>At 1 July 2004</t>
  </si>
  <si>
    <t xml:space="preserve">Revaluation </t>
  </si>
  <si>
    <t>*</t>
  </si>
  <si>
    <t>The above reserves are not distributable by way of dividends.</t>
  </si>
  <si>
    <t>**</t>
  </si>
  <si>
    <t>The capital reserve arose from the issuance of shares in a subsidiary at a premium to minority shareholders</t>
  </si>
  <si>
    <t>A1</t>
  </si>
  <si>
    <t>A2</t>
  </si>
  <si>
    <t>A3</t>
  </si>
  <si>
    <t>The Group's business operations are not significantly affected by any seasonal and cyclical factors.</t>
  </si>
  <si>
    <t>A4</t>
  </si>
  <si>
    <t>date.</t>
  </si>
  <si>
    <t>A5</t>
  </si>
  <si>
    <t xml:space="preserve">There were no material changes in estimates of amounts reported in prior quarters of the current financial year or </t>
  </si>
  <si>
    <t>A6</t>
  </si>
  <si>
    <t>The Group was not involved in any issuance and repayment of debt and equity securities, share buy-backs,</t>
  </si>
  <si>
    <t>A7</t>
  </si>
  <si>
    <t>Dividend Paid</t>
  </si>
  <si>
    <t>No interim dividend has been paid and/or recommended for the current financial period to date.</t>
  </si>
  <si>
    <t>A8</t>
  </si>
  <si>
    <t>Segmental Information</t>
  </si>
  <si>
    <t>Current financial</t>
  </si>
  <si>
    <t>Comparative financial</t>
  </si>
  <si>
    <t>Financial services</t>
  </si>
  <si>
    <t>Property development</t>
  </si>
  <si>
    <t>Construction</t>
  </si>
  <si>
    <t>Gaming</t>
  </si>
  <si>
    <t>Investment holding and others</t>
  </si>
  <si>
    <t>Loss before tax</t>
  </si>
  <si>
    <t>Tax expense</t>
  </si>
  <si>
    <t>Loss after tax</t>
  </si>
  <si>
    <t>A9</t>
  </si>
  <si>
    <t>A10</t>
  </si>
  <si>
    <t>Subsequent Events</t>
  </si>
  <si>
    <t>A11</t>
  </si>
  <si>
    <t>A12</t>
  </si>
  <si>
    <t>Changes in Contingent Liabilities and Contingent Assets</t>
  </si>
  <si>
    <t>A13</t>
  </si>
  <si>
    <t>Capital Commitments</t>
  </si>
  <si>
    <t>Others</t>
  </si>
  <si>
    <t>Approved and contracted for</t>
  </si>
  <si>
    <t>B1</t>
  </si>
  <si>
    <t>B2</t>
  </si>
  <si>
    <t>B3</t>
  </si>
  <si>
    <t>The Group is in the process of implementing its restructuring scheme and pending completion, the results of the Group</t>
  </si>
  <si>
    <t>is not expected to show any material improvements for the current financial year ending 30 June 2006.</t>
  </si>
  <si>
    <t>B4</t>
  </si>
  <si>
    <t>Variance from Profit Forecast/Profit Guarantee</t>
  </si>
  <si>
    <t>Not applicable in this quarterly report.</t>
  </si>
  <si>
    <t>B5</t>
  </si>
  <si>
    <t>Taxation comprises:</t>
  </si>
  <si>
    <t>Foreign tax</t>
  </si>
  <si>
    <t xml:space="preserve">Deferred tax </t>
  </si>
  <si>
    <t>B6</t>
  </si>
  <si>
    <t>B7</t>
  </si>
  <si>
    <t>B8</t>
  </si>
  <si>
    <t>Status of Corporate Proposals</t>
  </si>
  <si>
    <t>B9</t>
  </si>
  <si>
    <t>Group Borrowings</t>
  </si>
  <si>
    <t>Short term borrowings :</t>
  </si>
  <si>
    <t>Secured</t>
  </si>
  <si>
    <t xml:space="preserve">Unsecured </t>
  </si>
  <si>
    <t>Long term borrowings :</t>
  </si>
  <si>
    <t>Included in the secured short term borrowings are foreign currency loans of USD8,958,000.</t>
  </si>
  <si>
    <t>B10</t>
  </si>
  <si>
    <t>Off  Balance Sheet Financial Instruments</t>
  </si>
  <si>
    <t>B11</t>
  </si>
  <si>
    <t>Material Litigation</t>
  </si>
  <si>
    <t>The list of material litigation is attached as Annexure 1.</t>
  </si>
  <si>
    <t>B12</t>
  </si>
  <si>
    <t>B13</t>
  </si>
  <si>
    <t>Fully diluted</t>
  </si>
  <si>
    <t>On behalf of the Board</t>
  </si>
  <si>
    <t>OLYMPIA INDUSTRIES BERHAD</t>
  </si>
  <si>
    <t>Lim Yoke Si</t>
  </si>
  <si>
    <t>Company Secretary</t>
  </si>
  <si>
    <t>Kuala Lumpur</t>
  </si>
  <si>
    <t>The Corporate proposals announced but not completed at the date of this report are as follows:-</t>
  </si>
  <si>
    <t>The Company, having obtained approvals from its shareholders on 30 October 2003 in respect of  the  Restructuring</t>
  </si>
  <si>
    <t xml:space="preserve">Other income </t>
  </si>
  <si>
    <t>Loss from operations</t>
  </si>
  <si>
    <t>Loss before share of profit of associates</t>
  </si>
  <si>
    <t>Share of profit of associates</t>
  </si>
  <si>
    <t>Income tax expense</t>
  </si>
  <si>
    <t>(l)</t>
  </si>
  <si>
    <t>Minority interest</t>
  </si>
  <si>
    <t>changes in estimates of amounts reported in prior financial years that have a material effect in the current quarter.</t>
  </si>
  <si>
    <t xml:space="preserve">on profits of certain subsidiaries which cannot be set off against losses of other subsidiaries for tax purpose as group </t>
  </si>
  <si>
    <t>relief is not available.</t>
  </si>
  <si>
    <t>For the third quarter ended 31 March 2006</t>
  </si>
  <si>
    <t>Operating expenses</t>
  </si>
  <si>
    <t>Earnings per share attributable to</t>
  </si>
  <si>
    <t>equity holders of the parent:</t>
  </si>
  <si>
    <t xml:space="preserve">The condensed consolidated income statements should be read in conjunction with the audited financial statements </t>
  </si>
  <si>
    <t>for the year ended 30 June 2005 and the accompanying explanatory notes attached to the interim financial statements.</t>
  </si>
  <si>
    <t>Trade and other receivables</t>
  </si>
  <si>
    <t>Deferred tax liabilities</t>
  </si>
  <si>
    <t xml:space="preserve">Trade and other payables </t>
  </si>
  <si>
    <t xml:space="preserve">The condensed consolidated balance sheet should be read in conjunction with the audited financial statements </t>
  </si>
  <si>
    <t>Condensed Consolidated Cash Flow Statement</t>
  </si>
  <si>
    <t>Net cash used in operating activities</t>
  </si>
  <si>
    <t>Net cash (used in)/generated from investing activities</t>
  </si>
  <si>
    <t>Cash &amp; Cash at the end of the financial period comprise the following:</t>
  </si>
  <si>
    <t>Deposits with financial institutions</t>
  </si>
  <si>
    <t>Cash and bank</t>
  </si>
  <si>
    <t>Bank overdrafts</t>
  </si>
  <si>
    <t>The condensed cash flow statement should be read in conjunction with the audited financial statements for the</t>
  </si>
  <si>
    <t>year ended 30 June 2005 and the accompanying explanatory notes attached to the interim financial statements .</t>
  </si>
  <si>
    <t>Comparative year to date 31 March 2005</t>
  </si>
  <si>
    <t xml:space="preserve">The condensed consolidated statement of changes in equity should be read in conjunction with the audited financial statements </t>
  </si>
  <si>
    <t>Part A - Explanatory Notes Pursuant to FRS 134</t>
  </si>
  <si>
    <t>Basis of Preparation</t>
  </si>
  <si>
    <t xml:space="preserve">The interim financial statements are unaudited and have been prepared in accordance with the requirement of  FRS 134 : </t>
  </si>
  <si>
    <t>Interim Financial Reporting and paragraph 9.22 of the Listing Requirements of Bursa Malaysia Securities Bhd.</t>
  </si>
  <si>
    <t>The interim financial statements should be read in conjunction with the audited financial statements for the year ended</t>
  </si>
  <si>
    <t>30 June 2005.  These explanatory notes attached to the interim financial statements provide an explanation of events</t>
  </si>
  <si>
    <t>and transactions that are significant to an understanding of the changes in the financial position and performance of</t>
  </si>
  <si>
    <t>the Group since the year ended 30 June 2005.</t>
  </si>
  <si>
    <t>Auditors' Report on Preceding Annual Financial Statements</t>
  </si>
  <si>
    <t>The auditors' report on the financial statements for the year ended 30 June 2005 was not qualified.</t>
  </si>
  <si>
    <t>Comments about Seasonal or Cyclical Factors</t>
  </si>
  <si>
    <t>Unusual Items due to their Nature, Size or Incidence</t>
  </si>
  <si>
    <t xml:space="preserve">There were no unusual items affecting assets, liabilities, equity, net income or cash flows during the financial period to </t>
  </si>
  <si>
    <t>Changes in Estimates</t>
  </si>
  <si>
    <t>Debt and Equity Securities</t>
  </si>
  <si>
    <t>share cancellations, shares held as treasury shares and resale of treasury shares for the current financial period to date.</t>
  </si>
  <si>
    <t>Segment Revenue</t>
  </si>
  <si>
    <t>The revenue including inter-segment sales</t>
  </si>
  <si>
    <t>Elimination of inter-segment sales</t>
  </si>
  <si>
    <t>Segment Results</t>
  </si>
  <si>
    <t>Carrying Amount of Revalued Assets</t>
  </si>
  <si>
    <t xml:space="preserve">The valuations of property, plant and equipment have been brought forward without amendment from the financial </t>
  </si>
  <si>
    <t>statements for the year ended 30 June 2005.</t>
  </si>
  <si>
    <t>There were no material events subsequent to the end of the current quarter.</t>
  </si>
  <si>
    <t>Changes in Composition of the Group</t>
  </si>
  <si>
    <t>There were no changes in the Composition of the Group for the current financial period to date.</t>
  </si>
  <si>
    <t>There were no changes in other contingent liabilities and contingent assets since the last annual balance sheet as at</t>
  </si>
  <si>
    <t>30 June 2005.</t>
  </si>
  <si>
    <t>Capital Commitments not provided for in the interim financial statements as at 31 March 2006 are as follows:</t>
  </si>
  <si>
    <t>Part B - Explanatory Notes Pursuant to Appendix 9B of the Listing Requirements of Bursa Malaysia Securities Bhd</t>
  </si>
  <si>
    <t>Performance Review</t>
  </si>
  <si>
    <t>The Group's revenue for the current quarter ended 31 March 2006 increased to RM61.2 million from RM53.6 million in the</t>
  </si>
  <si>
    <t xml:space="preserve">quarter ended 31 March 2005.  The improvement in Group's revenue was maily due to higher sales registered by gaming </t>
  </si>
  <si>
    <t>and property development division.</t>
  </si>
  <si>
    <t xml:space="preserve">The loss after taxation attributable to members of the Company for the current quarter ended 31 March 2006 increased </t>
  </si>
  <si>
    <t>Comment on Material Change in Profit Before Taxation</t>
  </si>
  <si>
    <t xml:space="preserve">The Group's  loss before taxation attributable to members of the Company for the current quarter ended 31 March 2006 </t>
  </si>
  <si>
    <t>Commentary on Prospects</t>
  </si>
  <si>
    <t>Income Tax Expense</t>
  </si>
  <si>
    <t>Current tax:</t>
  </si>
  <si>
    <t>Malaysian income tax</t>
  </si>
  <si>
    <t>Total income tax expense</t>
  </si>
  <si>
    <t xml:space="preserve">The effective tax rate of the Group for the current period to date is disproportionate to the statutory tax rate due to tax </t>
  </si>
  <si>
    <t>Sale of  Unquoted Investments and Properties</t>
  </si>
  <si>
    <t>There were no sale of unquoted investments and properties for the current financial period to date.</t>
  </si>
  <si>
    <t>Quoted Securities</t>
  </si>
  <si>
    <t>Scheme (" Scheme") is in the process of implementing the Scheme and currently in the midst of executing various</t>
  </si>
  <si>
    <t xml:space="preserve">agreements with the lenders and underwriters.  The implementation is to be carried out simultaneously with the Mycom </t>
  </si>
  <si>
    <t>Berhad Group's restructuring scheme.</t>
  </si>
  <si>
    <t>The Company had via Alliance Merchant Bank Berhad submitted an application  to seek approval from the Securities</t>
  </si>
  <si>
    <t>Comission ("SC") on the following:</t>
  </si>
  <si>
    <t xml:space="preserve">Extension of time up to 31 August 2006 to complete the implementation of the Scheme; and </t>
  </si>
  <si>
    <t xml:space="preserve">Extension of time up to 30 November 2006 for Jupiter Securities Sdn Bhd to merge with at least one (1) stockbroking  </t>
  </si>
  <si>
    <t>company.</t>
  </si>
  <si>
    <t>The aforesaid application is pending approval from the SC.</t>
  </si>
  <si>
    <t>As at 31 March 2006, the Group borrowings are as follows :</t>
  </si>
  <si>
    <t>There were no off balance sheet financial instruments as at the date of this report.</t>
  </si>
  <si>
    <t>Dividend Payable</t>
  </si>
  <si>
    <t>Earnings Per Share</t>
  </si>
  <si>
    <t>ordinary shares) (sen)</t>
  </si>
  <si>
    <t xml:space="preserve">Basic (based on 508,381,000 </t>
  </si>
  <si>
    <t>As At 31 March 2006</t>
  </si>
  <si>
    <t>31 Mar 2006</t>
  </si>
  <si>
    <t>31 Mar 2005</t>
  </si>
  <si>
    <t>There were no purchases or disposals of quoted securities for the current financial period.</t>
  </si>
  <si>
    <t>There were no investment in quoted securities as at 31 March 2006.</t>
  </si>
  <si>
    <t xml:space="preserve">to RM46.7 million from RM24.4 million in the quarter ended 31 March 2005 which was mainly due to additonal provision </t>
  </si>
  <si>
    <t xml:space="preserve">increased to RM46.6 million from RM24.5 million in the quarter ended 31 March 2005 which was mainly due to additonal  </t>
  </si>
  <si>
    <t>provision for finance costs, recognition of property development costs and deferred expenditure as expense.</t>
  </si>
  <si>
    <t>for finance costs, recognition of property development costs and deferred expenditure as expense.</t>
  </si>
  <si>
    <t>(Net Assets  = Total Equity  - Deferred Expenditure)</t>
  </si>
  <si>
    <t>Loss after taxation</t>
  </si>
  <si>
    <t>Loss before taxation</t>
  </si>
  <si>
    <t>Net loss for the period</t>
  </si>
  <si>
    <t>NON-CURRENT ASSETS</t>
  </si>
  <si>
    <t>CURRENT ASSETS</t>
  </si>
  <si>
    <t>CURRENT LIABILITIES</t>
  </si>
  <si>
    <t>NET CURRENT LIABILITIES</t>
  </si>
  <si>
    <t>REPRESENTED BY:</t>
  </si>
  <si>
    <t>Shareholders' deficit</t>
  </si>
  <si>
    <t>NON-CURRENT LIABILITIES</t>
  </si>
  <si>
    <t>NET ASSETS PER SHARE</t>
  </si>
  <si>
    <t>No interim ordinary dividend has been declared for the current financial period ended 31 March 2006 (31 March 2005: Nil).</t>
  </si>
  <si>
    <t xml:space="preserve">Number of ordinary shares in issue </t>
  </si>
  <si>
    <t>during the period ('000)</t>
  </si>
  <si>
    <t>Basic loss per ordinary share (sen)</t>
  </si>
  <si>
    <t>a)</t>
  </si>
  <si>
    <t>Basic earning per share</t>
  </si>
  <si>
    <t>b)</t>
  </si>
  <si>
    <t>31 May 2006</t>
  </si>
  <si>
    <t>Revaluation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</si>
</sst>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_(* #,##0.0_);_(* \(#,##0.0\);_(* &quot;-&quot;??_);_(@_)"/>
  </numFmts>
  <fonts count="13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38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64" fontId="2" fillId="0" borderId="0" xfId="15" applyNumberFormat="1" applyFont="1" applyFill="1" applyAlignment="1">
      <alignment horizontal="center"/>
    </xf>
    <xf numFmtId="164" fontId="2" fillId="0" borderId="0" xfId="15" applyNumberFormat="1" applyFont="1" applyFill="1" applyAlignment="1" quotePrefix="1">
      <alignment horizontal="center"/>
    </xf>
    <xf numFmtId="164" fontId="4" fillId="0" borderId="0" xfId="15" applyNumberFormat="1" applyFont="1" applyFill="1" applyAlignment="1">
      <alignment/>
    </xf>
    <xf numFmtId="38" fontId="4" fillId="0" borderId="0" xfId="0" applyFont="1" applyFill="1" applyAlignment="1">
      <alignment/>
    </xf>
    <xf numFmtId="38" fontId="2" fillId="0" borderId="0" xfId="0" applyFont="1" applyFill="1" applyAlignment="1" quotePrefix="1">
      <alignment horizontal="left"/>
    </xf>
    <xf numFmtId="38" fontId="3" fillId="0" borderId="0" xfId="0" applyFont="1" applyFill="1" applyAlignment="1">
      <alignment horizontal="left"/>
    </xf>
    <xf numFmtId="38" fontId="2" fillId="0" borderId="0" xfId="0" applyFont="1" applyFill="1" applyAlignment="1">
      <alignment/>
    </xf>
    <xf numFmtId="38" fontId="4" fillId="0" borderId="0" xfId="0" applyFont="1" applyFill="1" applyAlignment="1" quotePrefix="1">
      <alignment horizontal="left"/>
    </xf>
    <xf numFmtId="164" fontId="4" fillId="0" borderId="0" xfId="0" applyNumberFormat="1" applyFont="1" applyFill="1" applyAlignment="1">
      <alignment/>
    </xf>
    <xf numFmtId="38" fontId="4" fillId="0" borderId="0" xfId="0" applyFont="1" applyFill="1" applyAlignment="1">
      <alignment horizontal="left"/>
    </xf>
    <xf numFmtId="164" fontId="4" fillId="0" borderId="0" xfId="15" applyNumberFormat="1" applyFont="1" applyFill="1" applyBorder="1" applyAlignment="1">
      <alignment/>
    </xf>
    <xf numFmtId="38" fontId="2" fillId="0" borderId="0" xfId="0" applyFont="1" applyFill="1" applyAlignment="1">
      <alignment horizontal="left"/>
    </xf>
    <xf numFmtId="164" fontId="4" fillId="0" borderId="1" xfId="15" applyNumberFormat="1" applyFont="1" applyFill="1" applyBorder="1" applyAlignment="1">
      <alignment/>
    </xf>
    <xf numFmtId="43" fontId="4" fillId="0" borderId="0" xfId="15" applyFont="1" applyFill="1" applyAlignment="1">
      <alignment/>
    </xf>
    <xf numFmtId="164" fontId="2" fillId="0" borderId="0" xfId="15" applyNumberFormat="1" applyFont="1" applyFill="1" applyAlignment="1">
      <alignment horizontal="centerContinuous"/>
    </xf>
    <xf numFmtId="164" fontId="2" fillId="0" borderId="0" xfId="15" applyNumberFormat="1" applyFont="1" applyFill="1" applyBorder="1" applyAlignment="1">
      <alignment horizontal="center"/>
    </xf>
    <xf numFmtId="164" fontId="2" fillId="0" borderId="0" xfId="15" applyNumberFormat="1" applyFont="1" applyFill="1" applyBorder="1" applyAlignment="1" quotePrefix="1">
      <alignment horizontal="center"/>
    </xf>
    <xf numFmtId="38" fontId="4" fillId="0" borderId="0" xfId="0" applyFont="1" applyFill="1" applyBorder="1" applyAlignment="1">
      <alignment/>
    </xf>
    <xf numFmtId="164" fontId="4" fillId="0" borderId="2" xfId="15" applyNumberFormat="1" applyFont="1" applyFill="1" applyBorder="1" applyAlignment="1">
      <alignment/>
    </xf>
    <xf numFmtId="164" fontId="4" fillId="0" borderId="3" xfId="15" applyNumberFormat="1" applyFont="1" applyFill="1" applyBorder="1" applyAlignment="1">
      <alignment/>
    </xf>
    <xf numFmtId="164" fontId="4" fillId="0" borderId="4" xfId="15" applyNumberFormat="1" applyFont="1" applyFill="1" applyBorder="1" applyAlignment="1">
      <alignment/>
    </xf>
    <xf numFmtId="0" fontId="2" fillId="0" borderId="0" xfId="19" applyFont="1">
      <alignment/>
      <protection/>
    </xf>
    <xf numFmtId="0" fontId="4" fillId="0" borderId="0" xfId="19" applyFont="1">
      <alignment/>
      <protection/>
    </xf>
    <xf numFmtId="0" fontId="2" fillId="0" borderId="0" xfId="19" applyFont="1" applyAlignment="1">
      <alignment horizontal="right"/>
      <protection/>
    </xf>
    <xf numFmtId="0" fontId="2" fillId="0" borderId="0" xfId="19" applyFont="1" applyFill="1" applyBorder="1" applyAlignment="1">
      <alignment horizontal="right"/>
      <protection/>
    </xf>
    <xf numFmtId="0" fontId="2" fillId="0" borderId="0" xfId="19" applyFont="1" applyFill="1" applyAlignment="1">
      <alignment horizontal="right"/>
      <protection/>
    </xf>
    <xf numFmtId="0" fontId="4" fillId="0" borderId="0" xfId="19" applyFont="1" applyFill="1" applyBorder="1">
      <alignment/>
      <protection/>
    </xf>
    <xf numFmtId="0" fontId="4" fillId="0" borderId="0" xfId="19" applyFont="1" applyFill="1">
      <alignment/>
      <protection/>
    </xf>
    <xf numFmtId="0" fontId="2" fillId="0" borderId="0" xfId="19" applyFont="1" applyFill="1">
      <alignment/>
      <protection/>
    </xf>
    <xf numFmtId="164" fontId="4" fillId="0" borderId="0" xfId="15" applyNumberFormat="1" applyFont="1" applyFill="1" applyAlignment="1">
      <alignment horizontal="center"/>
    </xf>
    <xf numFmtId="38" fontId="4" fillId="0" borderId="0" xfId="0" applyFont="1" applyFill="1" applyAlignment="1">
      <alignment horizontal="center"/>
    </xf>
    <xf numFmtId="164" fontId="4" fillId="0" borderId="2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 horizontal="center"/>
    </xf>
    <xf numFmtId="38" fontId="6" fillId="0" borderId="0" xfId="0" applyFont="1" applyFill="1" applyAlignment="1">
      <alignment horizontal="left"/>
    </xf>
    <xf numFmtId="38" fontId="4" fillId="0" borderId="0" xfId="0" applyFont="1" applyFill="1" applyAlignment="1">
      <alignment/>
    </xf>
    <xf numFmtId="164" fontId="4" fillId="0" borderId="0" xfId="15" applyNumberFormat="1" applyFont="1" applyFill="1" applyAlignment="1" quotePrefix="1">
      <alignment horizontal="center"/>
    </xf>
    <xf numFmtId="164" fontId="7" fillId="0" borderId="0" xfId="15" applyNumberFormat="1" applyFont="1" applyFill="1" applyAlignment="1" quotePrefix="1">
      <alignment horizontal="center"/>
    </xf>
    <xf numFmtId="37" fontId="4" fillId="0" borderId="0" xfId="0" applyNumberFormat="1" applyFont="1" applyFill="1" applyAlignment="1">
      <alignment/>
    </xf>
    <xf numFmtId="37" fontId="4" fillId="0" borderId="5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8" fontId="8" fillId="0" borderId="0" xfId="0" applyFont="1" applyFill="1" applyBorder="1" applyAlignment="1">
      <alignment horizontal="right"/>
    </xf>
    <xf numFmtId="164" fontId="4" fillId="0" borderId="0" xfId="15" applyNumberFormat="1" applyFont="1" applyFill="1" applyAlignment="1">
      <alignment horizontal="right"/>
    </xf>
    <xf numFmtId="164" fontId="4" fillId="0" borderId="0" xfId="15" applyNumberFormat="1" applyFont="1" applyFill="1" applyAlignment="1">
      <alignment horizontal="center" vertical="center"/>
    </xf>
    <xf numFmtId="38" fontId="4" fillId="0" borderId="0" xfId="0" applyFont="1" applyFill="1" applyAlignment="1" quotePrefix="1">
      <alignment horizontal="right"/>
    </xf>
    <xf numFmtId="164" fontId="4" fillId="0" borderId="2" xfId="15" applyNumberFormat="1" applyFont="1" applyFill="1" applyBorder="1" applyAlignment="1">
      <alignment horizontal="right"/>
    </xf>
    <xf numFmtId="164" fontId="4" fillId="0" borderId="6" xfId="15" applyNumberFormat="1" applyFont="1" applyFill="1" applyBorder="1" applyAlignment="1">
      <alignment/>
    </xf>
    <xf numFmtId="38" fontId="8" fillId="0" borderId="0" xfId="0" applyFont="1" applyFill="1" applyAlignment="1">
      <alignment/>
    </xf>
    <xf numFmtId="39" fontId="4" fillId="0" borderId="6" xfId="15" applyNumberFormat="1" applyFont="1" applyFill="1" applyBorder="1" applyAlignment="1">
      <alignment/>
    </xf>
    <xf numFmtId="38" fontId="4" fillId="0" borderId="6" xfId="0" applyFont="1" applyFill="1" applyBorder="1" applyAlignment="1">
      <alignment horizontal="right"/>
    </xf>
    <xf numFmtId="37" fontId="4" fillId="0" borderId="0" xfId="0" applyNumberFormat="1" applyFont="1" applyFill="1" applyAlignment="1">
      <alignment horizontal="left"/>
    </xf>
    <xf numFmtId="37" fontId="4" fillId="0" borderId="0" xfId="0" applyNumberFormat="1" applyFont="1" applyFill="1" applyAlignment="1" quotePrefix="1">
      <alignment horizontal="left"/>
    </xf>
    <xf numFmtId="164" fontId="2" fillId="0" borderId="0" xfId="15" applyNumberFormat="1" applyFont="1" applyFill="1" applyAlignment="1">
      <alignment/>
    </xf>
    <xf numFmtId="164" fontId="4" fillId="0" borderId="0" xfId="15" applyNumberFormat="1" applyFont="1" applyFill="1" applyBorder="1" applyAlignment="1" quotePrefix="1">
      <alignment horizontal="center"/>
    </xf>
    <xf numFmtId="43" fontId="4" fillId="0" borderId="0" xfId="15" applyNumberFormat="1" applyFont="1" applyFill="1" applyAlignment="1">
      <alignment/>
    </xf>
    <xf numFmtId="164" fontId="4" fillId="0" borderId="0" xfId="19" applyNumberFormat="1" applyFont="1" applyFill="1">
      <alignment/>
      <protection/>
    </xf>
    <xf numFmtId="164" fontId="7" fillId="0" borderId="0" xfId="0" applyNumberFormat="1" applyFont="1" applyFill="1" applyAlignment="1" quotePrefix="1">
      <alignment horizontal="center"/>
    </xf>
    <xf numFmtId="0" fontId="3" fillId="0" borderId="0" xfId="19" applyFont="1" applyAlignment="1">
      <alignment horizontal="left"/>
      <protection/>
    </xf>
    <xf numFmtId="38" fontId="4" fillId="0" borderId="0" xfId="0" applyFont="1" applyAlignment="1">
      <alignment/>
    </xf>
    <xf numFmtId="38" fontId="3" fillId="0" borderId="0" xfId="0" applyFont="1" applyAlignment="1">
      <alignment/>
    </xf>
    <xf numFmtId="38" fontId="6" fillId="0" borderId="0" xfId="0" applyFont="1" applyAlignment="1">
      <alignment/>
    </xf>
    <xf numFmtId="38" fontId="2" fillId="0" borderId="0" xfId="0" applyFont="1" applyAlignment="1">
      <alignment/>
    </xf>
    <xf numFmtId="38" fontId="4" fillId="0" borderId="0" xfId="0" applyFont="1" applyAlignment="1">
      <alignment/>
    </xf>
    <xf numFmtId="38" fontId="4" fillId="0" borderId="0" xfId="0" applyFont="1" applyAlignment="1">
      <alignment horizontal="left"/>
    </xf>
    <xf numFmtId="38" fontId="2" fillId="0" borderId="0" xfId="0" applyFont="1" applyAlignment="1">
      <alignment horizontal="left"/>
    </xf>
    <xf numFmtId="38" fontId="6" fillId="0" borderId="0" xfId="0" applyFont="1" applyAlignment="1">
      <alignment horizontal="left"/>
    </xf>
    <xf numFmtId="38" fontId="1" fillId="0" borderId="0" xfId="0" applyFont="1" applyFill="1" applyAlignment="1">
      <alignment/>
    </xf>
    <xf numFmtId="38" fontId="11" fillId="0" borderId="0" xfId="0" applyFont="1" applyFill="1" applyAlignment="1" quotePrefix="1">
      <alignment horizontal="left"/>
    </xf>
    <xf numFmtId="38" fontId="11" fillId="0" borderId="0" xfId="0" applyFont="1" applyFill="1" applyAlignment="1">
      <alignment horizontal="left"/>
    </xf>
    <xf numFmtId="164" fontId="5" fillId="0" borderId="0" xfId="15" applyNumberFormat="1" applyFont="1" applyFill="1" applyAlignment="1">
      <alignment/>
    </xf>
    <xf numFmtId="38" fontId="5" fillId="0" borderId="0" xfId="0" applyFont="1" applyFill="1" applyAlignment="1">
      <alignment/>
    </xf>
    <xf numFmtId="164" fontId="4" fillId="0" borderId="3" xfId="0" applyNumberFormat="1" applyFont="1" applyFill="1" applyBorder="1" applyAlignment="1">
      <alignment/>
    </xf>
    <xf numFmtId="164" fontId="4" fillId="0" borderId="7" xfId="15" applyNumberFormat="1" applyFont="1" applyFill="1" applyBorder="1" applyAlignment="1">
      <alignment/>
    </xf>
    <xf numFmtId="164" fontId="4" fillId="0" borderId="8" xfId="15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/>
    </xf>
    <xf numFmtId="164" fontId="4" fillId="0" borderId="9" xfId="15" applyNumberFormat="1" applyFont="1" applyFill="1" applyBorder="1" applyAlignment="1">
      <alignment/>
    </xf>
    <xf numFmtId="40" fontId="4" fillId="0" borderId="0" xfId="15" applyNumberFormat="1" applyFont="1" applyFill="1" applyBorder="1" applyAlignment="1">
      <alignment/>
    </xf>
    <xf numFmtId="0" fontId="2" fillId="0" borderId="0" xfId="19" applyFont="1" applyAlignment="1" quotePrefix="1">
      <alignment horizontal="centerContinuous"/>
      <protection/>
    </xf>
    <xf numFmtId="0" fontId="2" fillId="0" borderId="0" xfId="19" applyFont="1" applyFill="1" applyAlignment="1" quotePrefix="1">
      <alignment horizontal="centerContinuous"/>
      <protection/>
    </xf>
    <xf numFmtId="0" fontId="9" fillId="0" borderId="0" xfId="19" applyFont="1" applyFill="1">
      <alignment/>
      <protection/>
    </xf>
    <xf numFmtId="164" fontId="4" fillId="0" borderId="0" xfId="15" applyNumberFormat="1" applyFont="1" applyFill="1" applyAlignment="1" quotePrefix="1">
      <alignment horizontal="right"/>
    </xf>
    <xf numFmtId="38" fontId="6" fillId="0" borderId="0" xfId="0" applyFont="1" applyFill="1" applyAlignment="1">
      <alignment/>
    </xf>
    <xf numFmtId="38" fontId="4" fillId="0" borderId="0" xfId="0" applyFont="1" applyFill="1" applyBorder="1" applyAlignment="1">
      <alignment horizontal="right"/>
    </xf>
    <xf numFmtId="37" fontId="2" fillId="0" borderId="0" xfId="0" applyNumberFormat="1" applyFont="1" applyFill="1" applyAlignment="1">
      <alignment horizontal="left"/>
    </xf>
    <xf numFmtId="38" fontId="2" fillId="0" borderId="0" xfId="0" applyFont="1" applyFill="1" applyAlignment="1">
      <alignment horizontal="centerContinuous"/>
    </xf>
    <xf numFmtId="164" fontId="4" fillId="0" borderId="0" xfId="15" applyNumberFormat="1" applyFont="1" applyFill="1" applyAlignment="1">
      <alignment horizontal="left"/>
    </xf>
    <xf numFmtId="38" fontId="12" fillId="0" borderId="0" xfId="0" applyFont="1" applyFill="1" applyAlignment="1">
      <alignment horizontal="left"/>
    </xf>
    <xf numFmtId="38" fontId="10" fillId="0" borderId="0" xfId="0" applyFont="1" applyFill="1" applyAlignment="1">
      <alignment horizontal="left"/>
    </xf>
    <xf numFmtId="0" fontId="11" fillId="0" borderId="0" xfId="19" applyFont="1" applyAlignment="1">
      <alignment horizontal="left"/>
      <protection/>
    </xf>
    <xf numFmtId="0" fontId="2" fillId="0" borderId="0" xfId="19" applyFont="1" applyAlignment="1">
      <alignment horizontal="left"/>
      <protection/>
    </xf>
    <xf numFmtId="0" fontId="4" fillId="0" borderId="0" xfId="19" applyFont="1" applyAlignment="1">
      <alignment horizontal="right"/>
      <protection/>
    </xf>
    <xf numFmtId="0" fontId="4" fillId="0" borderId="0" xfId="19" applyFont="1" applyAlignment="1">
      <alignment horizontal="centerContinuous"/>
      <protection/>
    </xf>
    <xf numFmtId="0" fontId="4" fillId="0" borderId="0" xfId="19" applyFont="1" applyFill="1" applyAlignment="1">
      <alignment horizontal="centerContinuous"/>
      <protection/>
    </xf>
    <xf numFmtId="38" fontId="1" fillId="0" borderId="0" xfId="0" applyFont="1" applyFill="1" applyBorder="1" applyAlignment="1">
      <alignment/>
    </xf>
    <xf numFmtId="164" fontId="2" fillId="0" borderId="0" xfId="15" applyNumberFormat="1" applyFont="1" applyFill="1" applyBorder="1" applyAlignment="1">
      <alignment horizontal="centerContinuous"/>
    </xf>
    <xf numFmtId="164" fontId="4" fillId="0" borderId="10" xfId="15" applyNumberFormat="1" applyFont="1" applyFill="1" applyBorder="1" applyAlignment="1">
      <alignment/>
    </xf>
    <xf numFmtId="0" fontId="2" fillId="0" borderId="0" xfId="19" applyFont="1" applyBorder="1" applyAlignment="1">
      <alignment horizontal="right"/>
      <protection/>
    </xf>
    <xf numFmtId="0" fontId="4" fillId="0" borderId="0" xfId="19" applyFont="1" applyBorder="1">
      <alignment/>
      <protection/>
    </xf>
    <xf numFmtId="15" fontId="4" fillId="0" borderId="0" xfId="0" applyNumberFormat="1" applyFont="1" applyFill="1" applyAlignment="1" quotePrefix="1">
      <alignment horizontal="left"/>
    </xf>
    <xf numFmtId="164" fontId="2" fillId="0" borderId="0" xfId="15" applyNumberFormat="1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OIB31Mar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OIB%20Consol%20-%20March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tomise"/>
      <sheetName val="Index "/>
      <sheetName val="Highlight"/>
      <sheetName val="pl"/>
      <sheetName val="bs"/>
      <sheetName val="Cashflow"/>
      <sheetName val="Equity"/>
      <sheetName val="notes"/>
      <sheetName val="turnover"/>
      <sheetName val="EBITDA"/>
      <sheetName val="pbt"/>
      <sheetName val="bank"/>
      <sheetName val="Segment"/>
      <sheetName val="GroupCF working"/>
      <sheetName val="Journals"/>
      <sheetName val="Journals2"/>
      <sheetName val="Consol BS"/>
      <sheetName val="Consol P&amp;L"/>
      <sheetName val="Property P&amp;L"/>
      <sheetName val="Property BS"/>
      <sheetName val="Securities P&amp;L"/>
      <sheetName val="Securities BS"/>
      <sheetName val="Gaming P&amp;L"/>
      <sheetName val="Gaming BS"/>
      <sheetName val="Trading PL"/>
      <sheetName val="Trading BS"/>
      <sheetName val="RPT"/>
      <sheetName val="Inco"/>
      <sheetName val="Inco(reconcile)"/>
      <sheetName val="shares"/>
      <sheetName val="Addn Info"/>
      <sheetName val="Taxation"/>
      <sheetName val="Oth income"/>
      <sheetName val="proof"/>
      <sheetName val="xxx"/>
      <sheetName val="xxxx"/>
      <sheetName val="CF-co level"/>
      <sheetName val="CF-AR"/>
      <sheetName val="xx"/>
    </sheetNames>
    <sheetDataSet>
      <sheetData sheetId="0">
        <row r="17">
          <cell r="H17">
            <v>2006</v>
          </cell>
        </row>
        <row r="19">
          <cell r="T19" t="str">
            <v>31 March </v>
          </cell>
          <cell r="U19" t="str">
            <v>31 Mar </v>
          </cell>
          <cell r="X19" t="str">
            <v>30 Jun 2005 </v>
          </cell>
        </row>
        <row r="21">
          <cell r="T21" t="str">
            <v>31 March 2006</v>
          </cell>
          <cell r="U21" t="str">
            <v>31 Mar 2006</v>
          </cell>
        </row>
      </sheetData>
      <sheetData sheetId="3">
        <row r="2">
          <cell r="A2" t="str">
            <v>(Company no. 63026-U)</v>
          </cell>
        </row>
        <row r="11">
          <cell r="F11" t="str">
            <v>31 Mar 2006</v>
          </cell>
          <cell r="L11" t="str">
            <v>31 Mar 2005</v>
          </cell>
        </row>
        <row r="41">
          <cell r="J41">
            <v>-111695</v>
          </cell>
        </row>
      </sheetData>
      <sheetData sheetId="4">
        <row r="2">
          <cell r="A2" t="str">
            <v>(Company no. 63026-U)</v>
          </cell>
        </row>
      </sheetData>
      <sheetData sheetId="5">
        <row r="2">
          <cell r="A2" t="str">
            <v>(Company no. 63026-U)</v>
          </cell>
        </row>
        <row r="5">
          <cell r="A5" t="str">
            <v>For the period ended 31 March 2006</v>
          </cell>
        </row>
      </sheetData>
      <sheetData sheetId="6">
        <row r="2">
          <cell r="A2" t="str">
            <v>(Company no. 63026-U)</v>
          </cell>
        </row>
      </sheetData>
      <sheetData sheetId="16">
        <row r="159">
          <cell r="R159">
            <v>-508381.191</v>
          </cell>
        </row>
        <row r="165">
          <cell r="R165">
            <v>233884.21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3"/>
  <sheetViews>
    <sheetView workbookViewId="0" topLeftCell="A38">
      <selection activeCell="G55" sqref="G55"/>
    </sheetView>
  </sheetViews>
  <sheetFormatPr defaultColWidth="9.140625" defaultRowHeight="12.75"/>
  <cols>
    <col min="1" max="1" width="4.140625" style="68" customWidth="1"/>
    <col min="2" max="2" width="3.421875" style="68" customWidth="1"/>
    <col min="3" max="3" width="3.8515625" style="68" customWidth="1"/>
    <col min="4" max="4" width="8.7109375" style="68" customWidth="1"/>
    <col min="5" max="5" width="18.8515625" style="68" customWidth="1"/>
    <col min="6" max="6" width="12.7109375" style="3" customWidth="1"/>
    <col min="7" max="7" width="1.8515625" style="3" customWidth="1"/>
    <col min="8" max="8" width="12.7109375" style="3" customWidth="1"/>
    <col min="9" max="9" width="6.57421875" style="3" customWidth="1"/>
    <col min="10" max="10" width="12.7109375" style="3" customWidth="1"/>
    <col min="11" max="11" width="2.421875" style="3" customWidth="1"/>
    <col min="12" max="12" width="12.7109375" style="3" customWidth="1"/>
    <col min="13" max="16384" width="8.7109375" style="68" customWidth="1"/>
  </cols>
  <sheetData>
    <row r="2" ht="15.75">
      <c r="A2" s="89" t="s">
        <v>178</v>
      </c>
    </row>
    <row r="3" ht="14.25" customHeight="1">
      <c r="A3" s="6" t="s">
        <v>0</v>
      </c>
    </row>
    <row r="4" ht="9.75" customHeight="1">
      <c r="A4" s="7"/>
    </row>
    <row r="5" ht="15.75">
      <c r="A5" s="69" t="s">
        <v>1</v>
      </c>
    </row>
    <row r="6" ht="15.75">
      <c r="A6" s="70" t="s">
        <v>194</v>
      </c>
    </row>
    <row r="7" ht="15.75">
      <c r="A7" s="4" t="s">
        <v>2</v>
      </c>
    </row>
    <row r="8" spans="8:12" ht="15.75">
      <c r="H8" s="71"/>
      <c r="L8" s="71"/>
    </row>
    <row r="9" spans="6:12" s="4" customFormat="1" ht="12.75">
      <c r="F9" s="15" t="s">
        <v>3</v>
      </c>
      <c r="G9" s="15"/>
      <c r="H9" s="15"/>
      <c r="I9" s="3"/>
      <c r="J9" s="101" t="s">
        <v>4</v>
      </c>
      <c r="K9" s="101"/>
      <c r="L9" s="101"/>
    </row>
    <row r="10" spans="6:12" s="4" customFormat="1" ht="12.75">
      <c r="F10" s="1" t="s">
        <v>5</v>
      </c>
      <c r="G10" s="1"/>
      <c r="H10" s="16" t="s">
        <v>6</v>
      </c>
      <c r="I10" s="54"/>
      <c r="J10" s="1" t="s">
        <v>5</v>
      </c>
      <c r="K10" s="1"/>
      <c r="L10" s="1" t="s">
        <v>6</v>
      </c>
    </row>
    <row r="11" spans="6:12" s="4" customFormat="1" ht="12.75">
      <c r="F11" s="2" t="s">
        <v>7</v>
      </c>
      <c r="G11" s="2"/>
      <c r="H11" s="17" t="s">
        <v>7</v>
      </c>
      <c r="I11" s="54"/>
      <c r="J11" s="1" t="s">
        <v>8</v>
      </c>
      <c r="K11" s="2"/>
      <c r="L11" s="1" t="s">
        <v>8</v>
      </c>
    </row>
    <row r="12" spans="6:12" s="4" customFormat="1" ht="12.75">
      <c r="F12" s="2" t="str">
        <f>+'[1]Customise'!U21</f>
        <v>31 Mar 2006</v>
      </c>
      <c r="G12" s="2"/>
      <c r="H12" s="17" t="str">
        <f>+'[1]Customise'!U19&amp;'[1]Customise'!H17-1</f>
        <v>31 Mar 2005</v>
      </c>
      <c r="I12" s="54"/>
      <c r="J12" s="2" t="str">
        <f>+F12</f>
        <v>31 Mar 2006</v>
      </c>
      <c r="K12" s="2"/>
      <c r="L12" s="2" t="str">
        <f>+H12</f>
        <v>31 Mar 2005</v>
      </c>
    </row>
    <row r="13" spans="6:12" s="4" customFormat="1" ht="12.75">
      <c r="F13" s="1" t="s">
        <v>9</v>
      </c>
      <c r="G13" s="1"/>
      <c r="H13" s="17" t="s">
        <v>9</v>
      </c>
      <c r="I13" s="1"/>
      <c r="J13" s="1" t="s">
        <v>9</v>
      </c>
      <c r="K13" s="1"/>
      <c r="L13" s="2" t="s">
        <v>9</v>
      </c>
    </row>
    <row r="14" spans="6:12" s="4" customFormat="1" ht="12.75">
      <c r="F14" s="3"/>
      <c r="G14" s="3"/>
      <c r="H14" s="3"/>
      <c r="I14" s="3"/>
      <c r="J14" s="3"/>
      <c r="K14" s="3"/>
      <c r="L14" s="3"/>
    </row>
    <row r="15" spans="1:12" s="4" customFormat="1" ht="12.75">
      <c r="A15" s="8" t="s">
        <v>10</v>
      </c>
      <c r="B15" s="8" t="s">
        <v>11</v>
      </c>
      <c r="C15" s="4" t="s">
        <v>12</v>
      </c>
      <c r="F15" s="11">
        <v>61213</v>
      </c>
      <c r="G15" s="11"/>
      <c r="H15" s="3">
        <v>53629</v>
      </c>
      <c r="I15" s="3"/>
      <c r="J15" s="35">
        <v>166009</v>
      </c>
      <c r="K15" s="35"/>
      <c r="L15" s="3">
        <v>150366</v>
      </c>
    </row>
    <row r="16" spans="6:12" s="4" customFormat="1" ht="12.75">
      <c r="F16" s="11"/>
      <c r="G16" s="3"/>
      <c r="H16" s="3"/>
      <c r="I16" s="3"/>
      <c r="J16" s="3"/>
      <c r="K16" s="3"/>
      <c r="L16" s="3"/>
    </row>
    <row r="17" spans="2:12" s="4" customFormat="1" ht="12.75">
      <c r="B17" s="8" t="s">
        <v>13</v>
      </c>
      <c r="C17" s="4" t="s">
        <v>195</v>
      </c>
      <c r="F17" s="11">
        <v>-74038</v>
      </c>
      <c r="G17" s="55"/>
      <c r="H17" s="3">
        <v>-60107</v>
      </c>
      <c r="I17" s="3"/>
      <c r="J17" s="55">
        <v>-193083</v>
      </c>
      <c r="K17" s="55"/>
      <c r="L17" s="3">
        <v>-169659</v>
      </c>
    </row>
    <row r="18" spans="2:12" s="4" customFormat="1" ht="12.75">
      <c r="B18" s="8"/>
      <c r="F18" s="11"/>
      <c r="G18" s="55"/>
      <c r="H18" s="3"/>
      <c r="I18" s="3"/>
      <c r="J18" s="55"/>
      <c r="K18" s="55"/>
      <c r="L18" s="3"/>
    </row>
    <row r="19" spans="2:12" s="4" customFormat="1" ht="12.75">
      <c r="B19" s="8" t="s">
        <v>14</v>
      </c>
      <c r="C19" s="4" t="s">
        <v>184</v>
      </c>
      <c r="F19" s="11">
        <v>850</v>
      </c>
      <c r="G19" s="55"/>
      <c r="H19" s="3">
        <v>4164</v>
      </c>
      <c r="I19" s="3"/>
      <c r="J19" s="55">
        <v>2853</v>
      </c>
      <c r="K19" s="55"/>
      <c r="L19" s="3">
        <v>6053</v>
      </c>
    </row>
    <row r="20" spans="6:12" s="4" customFormat="1" ht="12.75">
      <c r="F20" s="19"/>
      <c r="H20" s="19"/>
      <c r="I20" s="3"/>
      <c r="J20" s="19"/>
      <c r="L20" s="19"/>
    </row>
    <row r="21" spans="1:12" s="4" customFormat="1" ht="12.75">
      <c r="A21" s="8"/>
      <c r="B21" s="10" t="s">
        <v>15</v>
      </c>
      <c r="C21" s="10" t="s">
        <v>185</v>
      </c>
      <c r="F21" s="35">
        <f>SUM(F15:F20)</f>
        <v>-11975</v>
      </c>
      <c r="H21" s="3">
        <f>SUM(H15:H19)</f>
        <v>-2314</v>
      </c>
      <c r="I21" s="3"/>
      <c r="J21" s="3">
        <f>SUM(J15:J19)</f>
        <v>-24221</v>
      </c>
      <c r="L21" s="3">
        <f>SUM(L15:L19)</f>
        <v>-13240</v>
      </c>
    </row>
    <row r="22" spans="6:12" s="4" customFormat="1" ht="12.75">
      <c r="F22" s="3"/>
      <c r="H22" s="3"/>
      <c r="I22" s="3"/>
      <c r="J22" s="30"/>
      <c r="L22" s="3"/>
    </row>
    <row r="23" spans="2:12" s="4" customFormat="1" ht="12.75">
      <c r="B23" s="4" t="s">
        <v>16</v>
      </c>
      <c r="C23" s="4" t="s">
        <v>17</v>
      </c>
      <c r="F23" s="3">
        <v>-34655</v>
      </c>
      <c r="H23" s="3">
        <v>-22171</v>
      </c>
      <c r="I23" s="3"/>
      <c r="J23" s="38">
        <v>-89847</v>
      </c>
      <c r="L23" s="3">
        <v>-66923</v>
      </c>
    </row>
    <row r="24" spans="6:12" s="4" customFormat="1" ht="12.75">
      <c r="F24" s="19"/>
      <c r="H24" s="19"/>
      <c r="I24" s="3"/>
      <c r="J24" s="19"/>
      <c r="L24" s="19"/>
    </row>
    <row r="25" spans="6:12" s="4" customFormat="1" ht="12.75">
      <c r="F25" s="3"/>
      <c r="H25" s="3"/>
      <c r="I25" s="3"/>
      <c r="J25" s="3"/>
      <c r="L25" s="3"/>
    </row>
    <row r="26" spans="2:12" s="4" customFormat="1" ht="12.75">
      <c r="B26" s="4" t="s">
        <v>18</v>
      </c>
      <c r="C26" s="10" t="s">
        <v>186</v>
      </c>
      <c r="F26" s="3">
        <f>SUM(F21:F24)</f>
        <v>-46630</v>
      </c>
      <c r="H26" s="3">
        <f>SUM(H21:H24)</f>
        <v>-24485</v>
      </c>
      <c r="I26" s="3"/>
      <c r="J26" s="3">
        <f>SUM(J21:J24)</f>
        <v>-114068</v>
      </c>
      <c r="L26" s="3">
        <f>SUM(L21:L23)</f>
        <v>-80163</v>
      </c>
    </row>
    <row r="27" spans="6:12" s="4" customFormat="1" ht="12.75">
      <c r="F27" s="3"/>
      <c r="H27" s="3"/>
      <c r="I27" s="3"/>
      <c r="J27" s="30"/>
      <c r="L27" s="3"/>
    </row>
    <row r="28" spans="2:12" s="4" customFormat="1" ht="12.75">
      <c r="B28" s="10" t="s">
        <v>19</v>
      </c>
      <c r="C28" s="8" t="s">
        <v>187</v>
      </c>
      <c r="F28" s="3">
        <v>0</v>
      </c>
      <c r="H28" s="3">
        <v>0</v>
      </c>
      <c r="I28" s="3"/>
      <c r="J28" s="38">
        <v>0</v>
      </c>
      <c r="L28" s="3">
        <v>0</v>
      </c>
    </row>
    <row r="29" spans="6:12" s="4" customFormat="1" ht="12.75">
      <c r="F29" s="3"/>
      <c r="H29" s="19"/>
      <c r="I29" s="3"/>
      <c r="J29" s="3"/>
      <c r="L29" s="19"/>
    </row>
    <row r="30" spans="6:12" s="4" customFormat="1" ht="12.75">
      <c r="F30" s="13"/>
      <c r="H30" s="3"/>
      <c r="I30" s="3"/>
      <c r="J30" s="13"/>
      <c r="L30" s="3"/>
    </row>
    <row r="31" spans="2:12" s="4" customFormat="1" ht="12.75">
      <c r="B31" s="8" t="s">
        <v>20</v>
      </c>
      <c r="C31" s="10" t="s">
        <v>287</v>
      </c>
      <c r="F31" s="3">
        <f>SUM(F26:F29)</f>
        <v>-46630</v>
      </c>
      <c r="H31" s="3">
        <f>SUM(H26:H29)</f>
        <v>-24485</v>
      </c>
      <c r="I31" s="3"/>
      <c r="J31" s="3">
        <f>SUM(J26:J29)</f>
        <v>-114068</v>
      </c>
      <c r="L31" s="3">
        <f>SUM(L26:L28)</f>
        <v>-80163</v>
      </c>
    </row>
    <row r="32" spans="6:12" s="4" customFormat="1" ht="12.75">
      <c r="F32" s="3"/>
      <c r="H32" s="3"/>
      <c r="I32" s="3"/>
      <c r="J32" s="30"/>
      <c r="L32" s="3"/>
    </row>
    <row r="33" spans="2:12" s="4" customFormat="1" ht="12.75">
      <c r="B33" s="10" t="s">
        <v>21</v>
      </c>
      <c r="C33" s="4" t="s">
        <v>188</v>
      </c>
      <c r="F33" s="3">
        <v>-30</v>
      </c>
      <c r="H33" s="3">
        <v>42</v>
      </c>
      <c r="I33" s="3"/>
      <c r="J33" s="38">
        <v>-72</v>
      </c>
      <c r="L33" s="3">
        <v>7</v>
      </c>
    </row>
    <row r="34" spans="6:12" s="4" customFormat="1" ht="12.75">
      <c r="F34" s="3"/>
      <c r="H34" s="19"/>
      <c r="I34" s="3"/>
      <c r="J34" s="3"/>
      <c r="L34" s="19"/>
    </row>
    <row r="35" spans="6:12" s="4" customFormat="1" ht="12.75">
      <c r="F35" s="13"/>
      <c r="H35" s="3"/>
      <c r="I35" s="3"/>
      <c r="J35" s="13"/>
      <c r="L35" s="3"/>
    </row>
    <row r="36" spans="2:12" s="4" customFormat="1" ht="12.75">
      <c r="B36" s="10" t="s">
        <v>22</v>
      </c>
      <c r="C36" s="10" t="s">
        <v>286</v>
      </c>
      <c r="F36" s="3">
        <f>SUM(F31:F34)</f>
        <v>-46660</v>
      </c>
      <c r="H36" s="3">
        <f>SUM(H31:H34)</f>
        <v>-24443</v>
      </c>
      <c r="I36" s="3"/>
      <c r="J36" s="3">
        <f>SUM(J31:J34)</f>
        <v>-114140</v>
      </c>
      <c r="L36" s="3">
        <f>SUM(L31:L34)</f>
        <v>-80156</v>
      </c>
    </row>
    <row r="37" spans="6:12" s="4" customFormat="1" ht="12.75">
      <c r="F37" s="11"/>
      <c r="G37" s="18"/>
      <c r="H37" s="11"/>
      <c r="I37" s="11"/>
      <c r="J37" s="11"/>
      <c r="K37" s="18"/>
      <c r="L37" s="11"/>
    </row>
    <row r="38" spans="2:12" s="4" customFormat="1" ht="12.75">
      <c r="B38" s="4" t="s">
        <v>24</v>
      </c>
      <c r="C38" s="10" t="s">
        <v>190</v>
      </c>
      <c r="F38" s="11">
        <v>804</v>
      </c>
      <c r="G38" s="18"/>
      <c r="H38" s="11">
        <v>-813</v>
      </c>
      <c r="I38" s="11"/>
      <c r="J38" s="55">
        <v>2445</v>
      </c>
      <c r="K38" s="18"/>
      <c r="L38" s="11">
        <v>1829</v>
      </c>
    </row>
    <row r="39" spans="6:12" s="4" customFormat="1" ht="12.75">
      <c r="F39" s="19"/>
      <c r="G39" s="18"/>
      <c r="H39" s="19"/>
      <c r="I39" s="11"/>
      <c r="J39" s="19"/>
      <c r="K39" s="18"/>
      <c r="L39" s="19"/>
    </row>
    <row r="40" spans="6:12" s="4" customFormat="1" ht="12.75">
      <c r="F40" s="11"/>
      <c r="H40" s="3"/>
      <c r="I40" s="3"/>
      <c r="J40" s="11"/>
      <c r="L40" s="3"/>
    </row>
    <row r="41" spans="2:12" s="4" customFormat="1" ht="12.75">
      <c r="B41" s="4" t="s">
        <v>189</v>
      </c>
      <c r="C41" s="4" t="s">
        <v>288</v>
      </c>
      <c r="F41" s="3">
        <f>+F36+F38</f>
        <v>-45856</v>
      </c>
      <c r="H41" s="3">
        <f>+H36+H38</f>
        <v>-25256</v>
      </c>
      <c r="I41" s="3"/>
      <c r="J41" s="3">
        <f>+J36+J38</f>
        <v>-111695</v>
      </c>
      <c r="L41" s="3">
        <f>+L36+L38</f>
        <v>-78327</v>
      </c>
    </row>
    <row r="42" spans="6:12" s="4" customFormat="1" ht="13.5" thickBot="1">
      <c r="F42" s="48"/>
      <c r="H42" s="48"/>
      <c r="I42" s="3"/>
      <c r="J42" s="48"/>
      <c r="L42" s="48"/>
    </row>
    <row r="43" spans="6:12" s="4" customFormat="1" ht="13.5" thickTop="1">
      <c r="F43" s="3"/>
      <c r="G43" s="3"/>
      <c r="H43" s="3"/>
      <c r="I43" s="3"/>
      <c r="J43" s="3"/>
      <c r="K43" s="3"/>
      <c r="L43" s="3"/>
    </row>
    <row r="44" spans="6:12" s="4" customFormat="1" ht="12.75">
      <c r="F44" s="3"/>
      <c r="G44" s="3"/>
      <c r="H44" s="3"/>
      <c r="I44" s="3"/>
      <c r="J44" s="3"/>
      <c r="K44" s="3"/>
      <c r="L44" s="3"/>
    </row>
    <row r="45" spans="1:12" s="4" customFormat="1" ht="12.75">
      <c r="A45" s="8">
        <v>2</v>
      </c>
      <c r="B45" s="8" t="s">
        <v>11</v>
      </c>
      <c r="C45" s="8" t="s">
        <v>196</v>
      </c>
      <c r="F45" s="3"/>
      <c r="H45" s="56"/>
      <c r="I45" s="3"/>
      <c r="J45" s="3"/>
      <c r="K45" s="3"/>
      <c r="L45" s="3"/>
    </row>
    <row r="46" spans="4:12" s="4" customFormat="1" ht="12.75">
      <c r="D46" s="4" t="s">
        <v>197</v>
      </c>
      <c r="F46" s="3"/>
      <c r="G46" s="3"/>
      <c r="H46" s="3"/>
      <c r="I46" s="3"/>
      <c r="J46" s="3"/>
      <c r="K46" s="3"/>
      <c r="L46" s="3"/>
    </row>
    <row r="47" spans="6:12" s="4" customFormat="1" ht="12.75">
      <c r="F47" s="3"/>
      <c r="G47" s="3"/>
      <c r="H47" s="3"/>
      <c r="I47" s="3"/>
      <c r="J47" s="3"/>
      <c r="K47" s="3"/>
      <c r="L47" s="3"/>
    </row>
    <row r="48" spans="3:12" s="4" customFormat="1" ht="12.75">
      <c r="C48" s="8" t="s">
        <v>21</v>
      </c>
      <c r="D48" s="8" t="s">
        <v>275</v>
      </c>
      <c r="F48" s="56">
        <f>F41/508381*100</f>
        <v>-9.02000664855689</v>
      </c>
      <c r="G48" s="56"/>
      <c r="H48" s="56">
        <f>H41/508381*100</f>
        <v>-4.96792759760888</v>
      </c>
      <c r="I48" s="56"/>
      <c r="J48" s="56">
        <f>J41/508381*100</f>
        <v>-21.9707266793999</v>
      </c>
      <c r="K48" s="56"/>
      <c r="L48" s="56">
        <f>L41/508381*100</f>
        <v>-15.407145428330328</v>
      </c>
    </row>
    <row r="49" spans="4:12" s="4" customFormat="1" ht="12.75">
      <c r="D49" s="4" t="s">
        <v>274</v>
      </c>
      <c r="F49" s="56"/>
      <c r="G49" s="3"/>
      <c r="H49" s="3"/>
      <c r="I49" s="3"/>
      <c r="J49" s="3"/>
      <c r="K49" s="3"/>
      <c r="L49" s="3"/>
    </row>
    <row r="50" spans="6:12" s="4" customFormat="1" ht="12.75">
      <c r="F50" s="3"/>
      <c r="G50" s="3"/>
      <c r="H50" s="3"/>
      <c r="I50" s="3"/>
      <c r="J50" s="3"/>
      <c r="K50" s="3"/>
      <c r="L50" s="3"/>
    </row>
    <row r="51" spans="3:12" s="4" customFormat="1" ht="12.75">
      <c r="C51" s="8" t="s">
        <v>23</v>
      </c>
      <c r="D51" s="8" t="s">
        <v>25</v>
      </c>
      <c r="F51" s="44" t="s">
        <v>26</v>
      </c>
      <c r="G51" s="44"/>
      <c r="H51" s="44" t="s">
        <v>26</v>
      </c>
      <c r="I51" s="44"/>
      <c r="J51" s="44" t="s">
        <v>26</v>
      </c>
      <c r="K51" s="44"/>
      <c r="L51" s="44" t="s">
        <v>26</v>
      </c>
    </row>
    <row r="52" spans="6:12" s="4" customFormat="1" ht="12.75">
      <c r="F52" s="3"/>
      <c r="G52" s="3"/>
      <c r="H52" s="30"/>
      <c r="I52" s="3"/>
      <c r="J52" s="3"/>
      <c r="K52" s="3"/>
      <c r="L52" s="3"/>
    </row>
    <row r="53" spans="6:12" s="4" customFormat="1" ht="12.75">
      <c r="F53" s="3"/>
      <c r="G53" s="3"/>
      <c r="H53" s="30"/>
      <c r="I53" s="3"/>
      <c r="J53" s="3"/>
      <c r="K53" s="3"/>
      <c r="L53" s="3"/>
    </row>
    <row r="54" spans="6:12" s="4" customFormat="1" ht="12.75">
      <c r="F54" s="3"/>
      <c r="G54" s="3"/>
      <c r="H54" s="3"/>
      <c r="I54" s="3"/>
      <c r="J54" s="3"/>
      <c r="K54" s="3"/>
      <c r="L54" s="3"/>
    </row>
    <row r="55" spans="6:12" s="4" customFormat="1" ht="12.75">
      <c r="F55" s="3"/>
      <c r="G55" s="3"/>
      <c r="H55" s="3"/>
      <c r="I55" s="3"/>
      <c r="J55" s="3"/>
      <c r="K55" s="3"/>
      <c r="L55" s="3"/>
    </row>
    <row r="56" spans="6:12" s="4" customFormat="1" ht="12.75">
      <c r="F56" s="3"/>
      <c r="G56" s="3"/>
      <c r="H56" s="3"/>
      <c r="I56" s="3"/>
      <c r="J56" s="3"/>
      <c r="K56" s="3"/>
      <c r="L56" s="3"/>
    </row>
    <row r="57" spans="6:12" s="4" customFormat="1" ht="12.75">
      <c r="F57" s="3"/>
      <c r="G57" s="3"/>
      <c r="H57" s="3"/>
      <c r="I57" s="3"/>
      <c r="J57" s="3"/>
      <c r="K57" s="3"/>
      <c r="L57" s="3"/>
    </row>
    <row r="58" spans="6:12" s="4" customFormat="1" ht="12.75">
      <c r="F58" s="3"/>
      <c r="G58" s="3"/>
      <c r="H58" s="3"/>
      <c r="I58" s="3"/>
      <c r="J58" s="3"/>
      <c r="K58" s="3"/>
      <c r="L58" s="3"/>
    </row>
    <row r="60" spans="2:12" s="4" customFormat="1" ht="12.75">
      <c r="B60" s="4" t="s">
        <v>198</v>
      </c>
      <c r="F60" s="3"/>
      <c r="G60" s="3"/>
      <c r="H60" s="3"/>
      <c r="I60" s="3"/>
      <c r="J60" s="3"/>
      <c r="K60" s="3"/>
      <c r="L60" s="3"/>
    </row>
    <row r="61" spans="2:12" s="4" customFormat="1" ht="12.75">
      <c r="B61" s="4" t="s">
        <v>199</v>
      </c>
      <c r="F61" s="3"/>
      <c r="G61" s="3"/>
      <c r="H61" s="3"/>
      <c r="I61" s="3"/>
      <c r="J61" s="3"/>
      <c r="K61" s="3"/>
      <c r="L61" s="3"/>
    </row>
    <row r="63" spans="6:12" s="4" customFormat="1" ht="12.75">
      <c r="F63" s="3"/>
      <c r="G63" s="3"/>
      <c r="H63" s="3"/>
      <c r="I63" s="3"/>
      <c r="J63" s="3"/>
      <c r="K63" s="3"/>
      <c r="L63" s="3"/>
    </row>
  </sheetData>
  <mergeCells count="1">
    <mergeCell ref="J9:L9"/>
  </mergeCells>
  <printOptions/>
  <pageMargins left="1.01" right="0.25" top="0.54" bottom="0.45" header="0.5" footer="0.19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5"/>
  <sheetViews>
    <sheetView workbookViewId="0" topLeftCell="A49">
      <selection activeCell="D68" sqref="D68"/>
    </sheetView>
  </sheetViews>
  <sheetFormatPr defaultColWidth="9.140625" defaultRowHeight="12.75"/>
  <cols>
    <col min="1" max="1" width="4.8515625" style="4" customWidth="1"/>
    <col min="2" max="2" width="2.57421875" style="4" customWidth="1"/>
    <col min="3" max="3" width="3.00390625" style="4" customWidth="1"/>
    <col min="4" max="4" width="42.140625" style="4" customWidth="1"/>
    <col min="5" max="5" width="19.57421875" style="3" customWidth="1"/>
    <col min="6" max="6" width="4.57421875" style="3" customWidth="1"/>
    <col min="7" max="7" width="21.28125" style="3" customWidth="1"/>
    <col min="8" max="16384" width="9.140625" style="4" customWidth="1"/>
  </cols>
  <sheetData>
    <row r="1" ht="15.75">
      <c r="B1" s="89" t="s">
        <v>178</v>
      </c>
    </row>
    <row r="2" ht="12.75">
      <c r="B2" s="6" t="str">
        <f>+'[1]pl'!A2</f>
        <v>(Company no. 63026-U)</v>
      </c>
    </row>
    <row r="3" ht="9" customHeight="1">
      <c r="B3" s="7"/>
    </row>
    <row r="4" ht="14.25">
      <c r="B4" s="69" t="s">
        <v>27</v>
      </c>
    </row>
    <row r="5" ht="12.75">
      <c r="B5" s="12" t="s">
        <v>276</v>
      </c>
    </row>
    <row r="6" spans="2:7" ht="12.75">
      <c r="B6" s="86"/>
      <c r="E6" s="1" t="s">
        <v>28</v>
      </c>
      <c r="G6" s="1" t="s">
        <v>29</v>
      </c>
    </row>
    <row r="7" spans="5:7" ht="12.75">
      <c r="E7" s="2" t="s">
        <v>30</v>
      </c>
      <c r="F7" s="2"/>
      <c r="G7" s="1" t="s">
        <v>31</v>
      </c>
    </row>
    <row r="8" spans="5:7" ht="12.75">
      <c r="E8" s="1" t="s">
        <v>32</v>
      </c>
      <c r="F8" s="1"/>
      <c r="G8" s="1" t="s">
        <v>33</v>
      </c>
    </row>
    <row r="9" spans="5:7" ht="12.75">
      <c r="E9" s="2" t="str">
        <f>+'[1]pl'!F11</f>
        <v>31 Mar 2006</v>
      </c>
      <c r="F9" s="1"/>
      <c r="G9" s="2" t="str">
        <f>+'[1]Customise'!X19</f>
        <v>30 Jun 2005 </v>
      </c>
    </row>
    <row r="10" spans="5:7" ht="12.75">
      <c r="E10" s="1" t="s">
        <v>9</v>
      </c>
      <c r="F10" s="1"/>
      <c r="G10" s="1" t="s">
        <v>9</v>
      </c>
    </row>
    <row r="11" ht="12.75">
      <c r="B11" s="7"/>
    </row>
    <row r="12" ht="12.75">
      <c r="B12" s="7" t="s">
        <v>289</v>
      </c>
    </row>
    <row r="13" spans="2:7" ht="12.75">
      <c r="B13" s="4" t="s">
        <v>35</v>
      </c>
      <c r="E13" s="3">
        <v>34776</v>
      </c>
      <c r="G13" s="3">
        <v>36015</v>
      </c>
    </row>
    <row r="14" spans="2:7" ht="12.75">
      <c r="B14" s="4" t="s">
        <v>37</v>
      </c>
      <c r="E14" s="3">
        <v>316488</v>
      </c>
      <c r="G14" s="3">
        <v>316488</v>
      </c>
    </row>
    <row r="15" spans="2:7" ht="12.75">
      <c r="B15" s="4" t="s">
        <v>38</v>
      </c>
      <c r="E15" s="3">
        <v>125000</v>
      </c>
      <c r="G15" s="3">
        <v>125000</v>
      </c>
    </row>
    <row r="16" spans="2:7" ht="12.75">
      <c r="B16" s="4" t="s">
        <v>39</v>
      </c>
      <c r="E16" s="3">
        <v>152293</v>
      </c>
      <c r="G16" s="3">
        <v>152296</v>
      </c>
    </row>
    <row r="17" spans="2:7" ht="12.75">
      <c r="B17" s="4" t="s">
        <v>40</v>
      </c>
      <c r="E17" s="3">
        <v>9966</v>
      </c>
      <c r="G17" s="3">
        <v>14745</v>
      </c>
    </row>
    <row r="18" spans="2:7" ht="12.75">
      <c r="B18" s="8"/>
      <c r="E18" s="73">
        <f>SUM(E13:E17)</f>
        <v>638523</v>
      </c>
      <c r="F18" s="4"/>
      <c r="G18" s="73">
        <f>SUM(G13:G17)</f>
        <v>644544</v>
      </c>
    </row>
    <row r="19" spans="2:7" ht="12.75">
      <c r="B19" s="8"/>
      <c r="E19" s="34"/>
      <c r="F19" s="4"/>
      <c r="G19" s="34"/>
    </row>
    <row r="20" ht="12.75">
      <c r="B20" s="7" t="s">
        <v>290</v>
      </c>
    </row>
    <row r="21" spans="2:7" ht="12.75">
      <c r="B21" s="4" t="s">
        <v>41</v>
      </c>
      <c r="E21" s="74">
        <v>25219</v>
      </c>
      <c r="G21" s="74">
        <v>18305</v>
      </c>
    </row>
    <row r="22" spans="2:7" ht="12.75">
      <c r="B22" s="4" t="s">
        <v>42</v>
      </c>
      <c r="E22" s="75">
        <v>2335</v>
      </c>
      <c r="G22" s="75">
        <v>2470</v>
      </c>
    </row>
    <row r="23" spans="2:7" ht="12.75">
      <c r="B23" s="10" t="s">
        <v>43</v>
      </c>
      <c r="E23" s="76">
        <v>643</v>
      </c>
      <c r="G23" s="76">
        <v>311</v>
      </c>
    </row>
    <row r="24" spans="2:7" ht="12.75">
      <c r="B24" s="10" t="s">
        <v>44</v>
      </c>
      <c r="E24" s="76">
        <v>174904</v>
      </c>
      <c r="G24" s="76">
        <v>177919</v>
      </c>
    </row>
    <row r="25" spans="2:7" ht="12.75">
      <c r="B25" s="4" t="s">
        <v>200</v>
      </c>
      <c r="E25" s="75">
        <v>108938</v>
      </c>
      <c r="G25" s="75">
        <v>82939</v>
      </c>
    </row>
    <row r="26" spans="2:7" ht="12.75">
      <c r="B26" s="4" t="s">
        <v>45</v>
      </c>
      <c r="E26" s="75">
        <v>32584</v>
      </c>
      <c r="G26" s="75">
        <v>36119</v>
      </c>
    </row>
    <row r="27" spans="2:7" ht="13.5" customHeight="1">
      <c r="B27" s="4" t="s">
        <v>46</v>
      </c>
      <c r="E27" s="77">
        <v>8601</v>
      </c>
      <c r="G27" s="77">
        <v>9576</v>
      </c>
    </row>
    <row r="28" spans="5:7" ht="12.75">
      <c r="E28" s="11">
        <f>SUM(E21:E27)</f>
        <v>353224</v>
      </c>
      <c r="F28" s="11"/>
      <c r="G28" s="11">
        <f>SUM(G21:G27)</f>
        <v>327639</v>
      </c>
    </row>
    <row r="29" spans="5:7" ht="12.75">
      <c r="E29" s="11"/>
      <c r="F29" s="11"/>
      <c r="G29" s="11"/>
    </row>
    <row r="30" ht="12.75">
      <c r="B30" s="7" t="s">
        <v>291</v>
      </c>
    </row>
    <row r="31" spans="2:7" ht="12.75">
      <c r="B31" s="4" t="s">
        <v>47</v>
      </c>
      <c r="E31" s="74">
        <v>0</v>
      </c>
      <c r="G31" s="74">
        <v>223</v>
      </c>
    </row>
    <row r="32" spans="2:7" ht="12.75">
      <c r="B32" s="10" t="s">
        <v>48</v>
      </c>
      <c r="E32" s="75">
        <v>0</v>
      </c>
      <c r="G32" s="75">
        <v>6</v>
      </c>
    </row>
    <row r="33" spans="2:7" ht="12.75">
      <c r="B33" s="4" t="s">
        <v>202</v>
      </c>
      <c r="E33" s="75">
        <v>1060541</v>
      </c>
      <c r="G33" s="75">
        <v>937875</v>
      </c>
    </row>
    <row r="34" spans="2:7" ht="12.75">
      <c r="B34" s="4" t="s">
        <v>49</v>
      </c>
      <c r="E34" s="75">
        <v>800331</v>
      </c>
      <c r="G34" s="75">
        <v>788871</v>
      </c>
    </row>
    <row r="35" spans="2:7" ht="12.75">
      <c r="B35" s="4" t="s">
        <v>50</v>
      </c>
      <c r="E35" s="77">
        <v>36226</v>
      </c>
      <c r="G35" s="77">
        <v>36376</v>
      </c>
    </row>
    <row r="36" spans="5:7" ht="12.75">
      <c r="E36" s="11">
        <f>SUM(E31:E35)</f>
        <v>1897098</v>
      </c>
      <c r="F36" s="11"/>
      <c r="G36" s="11">
        <f>SUM(G31:G35)</f>
        <v>1763351</v>
      </c>
    </row>
    <row r="37" spans="5:7" ht="12.75">
      <c r="E37" s="11"/>
      <c r="F37" s="11"/>
      <c r="G37" s="11"/>
    </row>
    <row r="38" spans="2:7" ht="12.75">
      <c r="B38" s="7" t="s">
        <v>292</v>
      </c>
      <c r="E38" s="11">
        <f>+E28-E36</f>
        <v>-1543874</v>
      </c>
      <c r="F38" s="11"/>
      <c r="G38" s="11">
        <f>+G28-G36</f>
        <v>-1435712</v>
      </c>
    </row>
    <row r="39" spans="5:7" ht="12.75">
      <c r="E39" s="11"/>
      <c r="F39" s="11"/>
      <c r="G39" s="11"/>
    </row>
    <row r="40" spans="2:7" ht="13.5" thickBot="1">
      <c r="B40" s="7"/>
      <c r="E40" s="21">
        <f>+E18+E38</f>
        <v>-905351</v>
      </c>
      <c r="G40" s="21">
        <f>+G18+G38</f>
        <v>-791168</v>
      </c>
    </row>
    <row r="41" spans="5:7" ht="12.75">
      <c r="E41" s="11"/>
      <c r="G41" s="11"/>
    </row>
    <row r="42" spans="5:7" ht="12.75">
      <c r="E42" s="11"/>
      <c r="G42" s="11"/>
    </row>
    <row r="43" spans="2:7" ht="12.75">
      <c r="B43" s="7" t="s">
        <v>293</v>
      </c>
      <c r="E43" s="11"/>
      <c r="G43" s="11"/>
    </row>
    <row r="44" spans="2:7" ht="12.75">
      <c r="B44" s="4" t="s">
        <v>51</v>
      </c>
      <c r="E44" s="3">
        <v>508381</v>
      </c>
      <c r="G44" s="3">
        <v>508381</v>
      </c>
    </row>
    <row r="45" spans="2:7" ht="12.75">
      <c r="B45" s="4" t="s">
        <v>52</v>
      </c>
      <c r="E45" s="19">
        <v>-1496822</v>
      </c>
      <c r="G45" s="19">
        <f>196042-233884-1347293</f>
        <v>-1385135</v>
      </c>
    </row>
    <row r="46" spans="2:7" ht="12.75">
      <c r="B46" s="10" t="s">
        <v>294</v>
      </c>
      <c r="C46" s="7"/>
      <c r="E46" s="3">
        <f>SUM(E44:E45)</f>
        <v>-988441</v>
      </c>
      <c r="G46" s="3">
        <f>SUM(G44:G45)</f>
        <v>-876754</v>
      </c>
    </row>
    <row r="47" spans="2:7" ht="12.75">
      <c r="B47" s="4" t="s">
        <v>190</v>
      </c>
      <c r="E47" s="3">
        <v>8461</v>
      </c>
      <c r="G47" s="3">
        <v>10906</v>
      </c>
    </row>
    <row r="48" spans="2:7" ht="12.75">
      <c r="B48" s="7"/>
      <c r="E48" s="20">
        <f>+E46+E47</f>
        <v>-979980</v>
      </c>
      <c r="G48" s="20">
        <f>+G46+G47</f>
        <v>-865848</v>
      </c>
    </row>
    <row r="50" ht="12.75">
      <c r="B50" s="7" t="s">
        <v>295</v>
      </c>
    </row>
    <row r="51" spans="2:7" ht="12.75">
      <c r="B51" s="4" t="s">
        <v>53</v>
      </c>
      <c r="E51" s="11">
        <v>61651</v>
      </c>
      <c r="F51" s="11"/>
      <c r="G51" s="11">
        <v>61702</v>
      </c>
    </row>
    <row r="52" spans="2:7" ht="12.75">
      <c r="B52" s="10" t="s">
        <v>201</v>
      </c>
      <c r="E52" s="19">
        <v>12978</v>
      </c>
      <c r="F52" s="11"/>
      <c r="G52" s="19">
        <v>12978</v>
      </c>
    </row>
    <row r="53" spans="2:7" ht="12.75">
      <c r="B53" s="8"/>
      <c r="C53" s="10"/>
      <c r="E53" s="20">
        <f>SUM(E51:E52)</f>
        <v>74629</v>
      </c>
      <c r="G53" s="20">
        <f>SUM(G51:G52)</f>
        <v>74680</v>
      </c>
    </row>
    <row r="55" spans="5:7" ht="13.5" thickBot="1">
      <c r="E55" s="97">
        <f>+E48+E53</f>
        <v>-905351</v>
      </c>
      <c r="G55" s="97">
        <f>+G48+G53</f>
        <v>-791168</v>
      </c>
    </row>
    <row r="57" ht="12.75">
      <c r="D57" s="9"/>
    </row>
    <row r="58" spans="2:7" ht="13.5" customHeight="1">
      <c r="B58" s="7" t="s">
        <v>296</v>
      </c>
      <c r="C58" s="7"/>
      <c r="D58" s="7"/>
      <c r="E58" s="78">
        <f>ROUND(E60/E44,2)</f>
        <v>-1.95</v>
      </c>
      <c r="F58" s="14"/>
      <c r="G58" s="78">
        <f>ROUND(G60/G44,2)</f>
        <v>-1.73</v>
      </c>
    </row>
    <row r="60" spans="3:7" ht="12.75">
      <c r="C60" s="8" t="s">
        <v>285</v>
      </c>
      <c r="E60" s="3">
        <f>E48-E17</f>
        <v>-989946</v>
      </c>
      <c r="G60" s="3">
        <f>G48-G17</f>
        <v>-880593</v>
      </c>
    </row>
    <row r="63" ht="12.75">
      <c r="B63" s="4" t="s">
        <v>203</v>
      </c>
    </row>
    <row r="64" ht="12.75">
      <c r="B64" s="4" t="s">
        <v>199</v>
      </c>
    </row>
    <row r="65" ht="12.75">
      <c r="C65" s="7"/>
    </row>
    <row r="98" ht="3" customHeight="1"/>
    <row r="99" ht="3" customHeight="1"/>
  </sheetData>
  <printOptions/>
  <pageMargins left="0.75" right="0.3" top="0.65" bottom="0.29" header="0.77" footer="0.31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0"/>
  <sheetViews>
    <sheetView tabSelected="1" workbookViewId="0" topLeftCell="A1">
      <selection activeCell="B7" sqref="B7"/>
    </sheetView>
  </sheetViews>
  <sheetFormatPr defaultColWidth="9.140625" defaultRowHeight="12.75"/>
  <cols>
    <col min="1" max="1" width="3.7109375" style="23" customWidth="1"/>
    <col min="2" max="2" width="22.421875" style="23" customWidth="1"/>
    <col min="3" max="7" width="12.7109375" style="23" customWidth="1"/>
    <col min="8" max="9" width="11.7109375" style="23" customWidth="1"/>
    <col min="10" max="16384" width="9.140625" style="23" customWidth="1"/>
  </cols>
  <sheetData>
    <row r="2" ht="15.75">
      <c r="A2" s="89" t="s">
        <v>178</v>
      </c>
    </row>
    <row r="3" ht="12.75">
      <c r="A3" s="59" t="str">
        <f>+'[1]Cashflow'!A2</f>
        <v>(Company no. 63026-U)</v>
      </c>
    </row>
    <row r="4" ht="12.75">
      <c r="A4" s="22"/>
    </row>
    <row r="5" ht="14.25">
      <c r="A5" s="90" t="s">
        <v>87</v>
      </c>
    </row>
    <row r="6" ht="12.75">
      <c r="A6" s="91" t="str">
        <f>+'[1]Cashflow'!A5</f>
        <v>For the period ended 31 March 2006</v>
      </c>
    </row>
    <row r="7" ht="12.75">
      <c r="A7" s="23" t="s">
        <v>2</v>
      </c>
    </row>
    <row r="9" spans="1:9" ht="12.75">
      <c r="A9" s="22"/>
      <c r="B9" s="92"/>
      <c r="C9" s="79"/>
      <c r="D9" s="93"/>
      <c r="E9" s="93"/>
      <c r="F9" s="93"/>
      <c r="G9" s="93"/>
      <c r="H9" s="24"/>
      <c r="I9" s="24"/>
    </row>
    <row r="10" spans="3:9" ht="12.75">
      <c r="C10" s="24" t="s">
        <v>88</v>
      </c>
      <c r="D10" s="24"/>
      <c r="E10" s="24" t="s">
        <v>89</v>
      </c>
      <c r="F10" s="24" t="s">
        <v>90</v>
      </c>
      <c r="G10" s="24" t="s">
        <v>95</v>
      </c>
      <c r="H10" s="98"/>
      <c r="I10" s="98"/>
    </row>
    <row r="11" spans="3:9" ht="12.75">
      <c r="C11" s="24" t="s">
        <v>91</v>
      </c>
      <c r="D11" s="24" t="s">
        <v>92</v>
      </c>
      <c r="E11" s="24" t="s">
        <v>93</v>
      </c>
      <c r="F11" s="24" t="s">
        <v>94</v>
      </c>
      <c r="G11" s="24"/>
      <c r="H11" s="99"/>
      <c r="I11" s="99"/>
    </row>
    <row r="12" spans="3:9" s="28" customFormat="1" ht="12.75">
      <c r="C12" s="26" t="s">
        <v>9</v>
      </c>
      <c r="D12" s="26" t="s">
        <v>9</v>
      </c>
      <c r="E12" s="26" t="s">
        <v>9</v>
      </c>
      <c r="F12" s="26" t="s">
        <v>9</v>
      </c>
      <c r="G12" s="26" t="s">
        <v>9</v>
      </c>
      <c r="H12" s="25"/>
      <c r="I12" s="25"/>
    </row>
    <row r="13" spans="8:9" s="28" customFormat="1" ht="6" customHeight="1">
      <c r="H13" s="27"/>
      <c r="I13" s="27"/>
    </row>
    <row r="14" spans="1:9" s="28" customFormat="1" ht="12.75">
      <c r="A14" s="28" t="s">
        <v>96</v>
      </c>
      <c r="C14" s="3">
        <v>508381</v>
      </c>
      <c r="D14" s="3">
        <f>+G26</f>
        <v>196042</v>
      </c>
      <c r="E14" s="3">
        <v>-233884</v>
      </c>
      <c r="F14" s="3">
        <v>-1347293</v>
      </c>
      <c r="G14" s="57">
        <f>SUM(C14:F14)</f>
        <v>-876754</v>
      </c>
      <c r="H14" s="11"/>
      <c r="I14" s="11"/>
    </row>
    <row r="15" spans="3:9" s="28" customFormat="1" ht="6" customHeight="1">
      <c r="C15" s="3"/>
      <c r="D15" s="3"/>
      <c r="E15" s="3"/>
      <c r="F15" s="3"/>
      <c r="G15" s="57"/>
      <c r="H15" s="11"/>
      <c r="I15" s="11"/>
    </row>
    <row r="16" spans="1:9" s="28" customFormat="1" ht="12.75">
      <c r="A16" s="28" t="s">
        <v>97</v>
      </c>
      <c r="C16" s="3"/>
      <c r="D16" s="3"/>
      <c r="E16" s="3"/>
      <c r="F16" s="3"/>
      <c r="G16" s="57"/>
      <c r="H16" s="11"/>
      <c r="I16" s="11"/>
    </row>
    <row r="17" spans="1:9" s="28" customFormat="1" ht="12.75">
      <c r="A17" s="28" t="s">
        <v>98</v>
      </c>
      <c r="C17" s="3">
        <v>0</v>
      </c>
      <c r="D17" s="3">
        <f>G29</f>
        <v>8</v>
      </c>
      <c r="E17" s="3">
        <v>0</v>
      </c>
      <c r="F17" s="3">
        <f>'[1]pl'!J41</f>
        <v>-111695</v>
      </c>
      <c r="G17" s="57">
        <f>SUM(C17:F17)</f>
        <v>-111687</v>
      </c>
      <c r="H17" s="11"/>
      <c r="I17" s="11"/>
    </row>
    <row r="18" spans="3:9" s="28" customFormat="1" ht="6" customHeight="1">
      <c r="C18" s="3"/>
      <c r="D18" s="3"/>
      <c r="E18" s="3"/>
      <c r="F18" s="3"/>
      <c r="H18" s="11"/>
      <c r="I18" s="11"/>
    </row>
    <row r="19" spans="1:10" s="28" customFormat="1" ht="13.5" thickBot="1">
      <c r="A19" s="28" t="str">
        <f>"At "&amp;'[1]Customise'!T21</f>
        <v>At 31 March 2006</v>
      </c>
      <c r="C19" s="21">
        <f>-'[1]Consol BS'!R159</f>
        <v>508381.191</v>
      </c>
      <c r="D19" s="21">
        <f>SUM(D14:D18)</f>
        <v>196050</v>
      </c>
      <c r="E19" s="21">
        <f>-'[1]Consol BS'!R165</f>
        <v>-233884.21</v>
      </c>
      <c r="F19" s="21">
        <f>SUM(F14:F18)</f>
        <v>-1458988</v>
      </c>
      <c r="G19" s="21">
        <f>SUM(G14:G18)</f>
        <v>-988441</v>
      </c>
      <c r="H19" s="11"/>
      <c r="I19" s="11"/>
      <c r="J19" s="57"/>
    </row>
    <row r="20" spans="3:9" s="28" customFormat="1" ht="12.75">
      <c r="C20" s="3"/>
      <c r="D20" s="3"/>
      <c r="E20" s="3"/>
      <c r="F20" s="3"/>
      <c r="G20" s="3"/>
      <c r="H20" s="3"/>
      <c r="I20" s="57"/>
    </row>
    <row r="21" spans="3:8" s="28" customFormat="1" ht="5.25" customHeight="1">
      <c r="C21" s="3"/>
      <c r="D21" s="3"/>
      <c r="E21" s="3"/>
      <c r="F21" s="3"/>
      <c r="G21" s="3"/>
      <c r="H21" s="3"/>
    </row>
    <row r="22" spans="1:8" s="28" customFormat="1" ht="12.75">
      <c r="A22" s="29" t="s">
        <v>99</v>
      </c>
      <c r="C22" s="25" t="s">
        <v>305</v>
      </c>
      <c r="D22" s="26" t="s">
        <v>88</v>
      </c>
      <c r="E22" s="26" t="s">
        <v>100</v>
      </c>
      <c r="F22" s="26"/>
      <c r="G22" s="26"/>
      <c r="H22" s="26"/>
    </row>
    <row r="23" spans="3:7" s="28" customFormat="1" ht="12.75">
      <c r="C23" s="25" t="s">
        <v>101</v>
      </c>
      <c r="D23" s="26" t="s">
        <v>102</v>
      </c>
      <c r="E23" s="26" t="s">
        <v>103</v>
      </c>
      <c r="F23" s="26" t="s">
        <v>104</v>
      </c>
      <c r="G23" s="26" t="s">
        <v>95</v>
      </c>
    </row>
    <row r="24" spans="3:7" s="28" customFormat="1" ht="12.75">
      <c r="C24" s="25" t="s">
        <v>9</v>
      </c>
      <c r="D24" s="26" t="s">
        <v>9</v>
      </c>
      <c r="E24" s="26" t="s">
        <v>9</v>
      </c>
      <c r="F24" s="26" t="s">
        <v>9</v>
      </c>
      <c r="G24" s="26" t="s">
        <v>9</v>
      </c>
    </row>
    <row r="25" s="28" customFormat="1" ht="6" customHeight="1">
      <c r="C25" s="27"/>
    </row>
    <row r="26" spans="1:7" s="28" customFormat="1" ht="12.75">
      <c r="A26" s="28" t="str">
        <f>+A14</f>
        <v>At 1 July 2005</v>
      </c>
      <c r="C26" s="11">
        <v>2160</v>
      </c>
      <c r="D26" s="3">
        <v>190535</v>
      </c>
      <c r="E26" s="3">
        <v>392</v>
      </c>
      <c r="F26" s="3">
        <v>2955</v>
      </c>
      <c r="G26" s="3">
        <f>SUM(C26:F26)</f>
        <v>196042</v>
      </c>
    </row>
    <row r="27" spans="3:7" s="28" customFormat="1" ht="6" customHeight="1">
      <c r="C27" s="11"/>
      <c r="D27" s="3"/>
      <c r="E27" s="3"/>
      <c r="F27" s="3"/>
      <c r="G27" s="3"/>
    </row>
    <row r="28" spans="1:7" s="28" customFormat="1" ht="12.75">
      <c r="A28" s="28" t="s">
        <v>97</v>
      </c>
      <c r="C28" s="11"/>
      <c r="D28" s="3"/>
      <c r="E28" s="3"/>
      <c r="F28" s="3"/>
      <c r="G28" s="3"/>
    </row>
    <row r="29" spans="1:7" s="28" customFormat="1" ht="12.75">
      <c r="A29" s="28" t="s">
        <v>98</v>
      </c>
      <c r="C29" s="11">
        <v>0</v>
      </c>
      <c r="D29" s="3">
        <v>0</v>
      </c>
      <c r="E29" s="3">
        <v>8</v>
      </c>
      <c r="F29" s="3">
        <v>0</v>
      </c>
      <c r="G29" s="3">
        <f>SUM(C29:F29)</f>
        <v>8</v>
      </c>
    </row>
    <row r="30" spans="3:7" s="28" customFormat="1" ht="6" customHeight="1">
      <c r="C30" s="11"/>
      <c r="D30" s="3"/>
      <c r="E30" s="3"/>
      <c r="F30" s="3"/>
      <c r="G30" s="3"/>
    </row>
    <row r="31" spans="1:7" s="28" customFormat="1" ht="13.5" thickBot="1">
      <c r="A31" s="28" t="str">
        <f>+A19</f>
        <v>At 31 March 2006</v>
      </c>
      <c r="C31" s="21">
        <f>SUM(C26:C30)</f>
        <v>2160</v>
      </c>
      <c r="D31" s="21">
        <f>SUM(D26:D30)</f>
        <v>190535</v>
      </c>
      <c r="E31" s="21">
        <f>SUM(E26:E30)</f>
        <v>400</v>
      </c>
      <c r="F31" s="21">
        <f>SUM(F26:F30)</f>
        <v>2955</v>
      </c>
      <c r="G31" s="21">
        <f>SUM(G26:G30)</f>
        <v>196050</v>
      </c>
    </row>
    <row r="32" spans="3:8" s="28" customFormat="1" ht="12.75">
      <c r="C32" s="3"/>
      <c r="D32" s="3"/>
      <c r="E32" s="3"/>
      <c r="F32" s="3"/>
      <c r="G32" s="3"/>
      <c r="H32" s="3"/>
    </row>
    <row r="33" spans="3:8" s="28" customFormat="1" ht="12.75">
      <c r="C33" s="3"/>
      <c r="D33" s="3"/>
      <c r="E33" s="3"/>
      <c r="F33" s="3"/>
      <c r="G33" s="3"/>
      <c r="H33" s="3"/>
    </row>
    <row r="34" spans="3:8" s="28" customFormat="1" ht="12.75">
      <c r="C34" s="3"/>
      <c r="D34" s="3"/>
      <c r="E34" s="3"/>
      <c r="F34" s="3"/>
      <c r="G34" s="3"/>
      <c r="H34" s="3"/>
    </row>
    <row r="35" spans="3:8" s="28" customFormat="1" ht="12.75">
      <c r="C35" s="3"/>
      <c r="D35" s="3"/>
      <c r="E35" s="3"/>
      <c r="F35" s="3"/>
      <c r="G35" s="3"/>
      <c r="H35" s="3"/>
    </row>
    <row r="36" spans="1:9" s="28" customFormat="1" ht="12.75">
      <c r="A36" s="29" t="s">
        <v>213</v>
      </c>
      <c r="C36" s="3"/>
      <c r="D36" s="3"/>
      <c r="E36" s="3"/>
      <c r="F36" s="3"/>
      <c r="G36" s="3"/>
      <c r="H36" s="11"/>
      <c r="I36" s="27"/>
    </row>
    <row r="37" spans="1:9" s="28" customFormat="1" ht="12.75">
      <c r="A37" s="29"/>
      <c r="C37" s="80"/>
      <c r="D37" s="94"/>
      <c r="E37" s="94"/>
      <c r="F37" s="94"/>
      <c r="G37" s="94"/>
      <c r="H37" s="25"/>
      <c r="I37" s="25"/>
    </row>
    <row r="38" spans="3:9" s="28" customFormat="1" ht="12.75">
      <c r="C38" s="26" t="s">
        <v>88</v>
      </c>
      <c r="D38" s="26"/>
      <c r="E38" s="26" t="s">
        <v>89</v>
      </c>
      <c r="F38" s="26" t="s">
        <v>90</v>
      </c>
      <c r="G38" s="26" t="s">
        <v>95</v>
      </c>
      <c r="H38" s="25"/>
      <c r="I38" s="25"/>
    </row>
    <row r="39" spans="3:9" s="28" customFormat="1" ht="12.75">
      <c r="C39" s="26" t="s">
        <v>91</v>
      </c>
      <c r="D39" s="26" t="s">
        <v>92</v>
      </c>
      <c r="E39" s="26" t="s">
        <v>93</v>
      </c>
      <c r="F39" s="26" t="s">
        <v>94</v>
      </c>
      <c r="H39" s="25"/>
      <c r="I39" s="25"/>
    </row>
    <row r="40" spans="3:9" s="28" customFormat="1" ht="12.75">
      <c r="C40" s="26" t="s">
        <v>9</v>
      </c>
      <c r="D40" s="26" t="s">
        <v>9</v>
      </c>
      <c r="E40" s="26" t="s">
        <v>9</v>
      </c>
      <c r="F40" s="26" t="s">
        <v>9</v>
      </c>
      <c r="G40" s="26" t="s">
        <v>9</v>
      </c>
      <c r="H40" s="25"/>
      <c r="I40" s="25"/>
    </row>
    <row r="41" spans="8:9" s="28" customFormat="1" ht="6" customHeight="1">
      <c r="H41" s="27"/>
      <c r="I41" s="27"/>
    </row>
    <row r="42" spans="1:9" s="28" customFormat="1" ht="12.75">
      <c r="A42" s="28" t="s">
        <v>105</v>
      </c>
      <c r="C42" s="3">
        <v>508381</v>
      </c>
      <c r="D42" s="3">
        <f>+G54</f>
        <v>196025</v>
      </c>
      <c r="E42" s="3">
        <v>-233884</v>
      </c>
      <c r="F42" s="3">
        <v>-1211056</v>
      </c>
      <c r="G42" s="57">
        <f>SUM(C42:F42)</f>
        <v>-740534</v>
      </c>
      <c r="H42" s="11"/>
      <c r="I42" s="11"/>
    </row>
    <row r="43" spans="3:9" s="28" customFormat="1" ht="6.75" customHeight="1">
      <c r="C43" s="3"/>
      <c r="D43" s="3"/>
      <c r="E43" s="3"/>
      <c r="F43" s="3"/>
      <c r="G43" s="57"/>
      <c r="H43" s="11"/>
      <c r="I43" s="11"/>
    </row>
    <row r="44" spans="1:9" s="28" customFormat="1" ht="12.75">
      <c r="A44" s="28" t="s">
        <v>97</v>
      </c>
      <c r="C44" s="3"/>
      <c r="D44" s="3"/>
      <c r="E44" s="3"/>
      <c r="F44" s="3"/>
      <c r="G44" s="57"/>
      <c r="H44" s="11"/>
      <c r="I44" s="11"/>
    </row>
    <row r="45" spans="1:9" s="28" customFormat="1" ht="12.75">
      <c r="A45" s="28" t="s">
        <v>98</v>
      </c>
      <c r="C45" s="3">
        <v>0</v>
      </c>
      <c r="D45" s="3">
        <f>G57</f>
        <v>51</v>
      </c>
      <c r="E45" s="3">
        <v>0</v>
      </c>
      <c r="F45" s="3">
        <v>-78327</v>
      </c>
      <c r="G45" s="57">
        <f>SUM(C45:F45)</f>
        <v>-78276</v>
      </c>
      <c r="H45" s="11"/>
      <c r="I45" s="11"/>
    </row>
    <row r="46" spans="3:9" s="28" customFormat="1" ht="6" customHeight="1">
      <c r="C46" s="3"/>
      <c r="D46" s="3"/>
      <c r="E46" s="3"/>
      <c r="F46" s="3"/>
      <c r="H46" s="11"/>
      <c r="I46" s="11"/>
    </row>
    <row r="47" spans="1:9" s="28" customFormat="1" ht="13.5" thickBot="1">
      <c r="A47" s="28" t="str">
        <f>"At "&amp;'[1]Customise'!T19&amp;'[1]Customise'!H17-1</f>
        <v>At 31 March 2005</v>
      </c>
      <c r="C47" s="21">
        <f>SUM(C42:C46)</f>
        <v>508381</v>
      </c>
      <c r="D47" s="21">
        <f>SUM(D42:D46)</f>
        <v>196076</v>
      </c>
      <c r="E47" s="21">
        <f>SUM(E42:E46)</f>
        <v>-233884</v>
      </c>
      <c r="F47" s="21">
        <f>SUM(F42:F46)</f>
        <v>-1289383</v>
      </c>
      <c r="G47" s="21">
        <f>SUM(G42:G46)</f>
        <v>-818810</v>
      </c>
      <c r="H47" s="11"/>
      <c r="I47" s="11"/>
    </row>
    <row r="48" spans="3:9" s="28" customFormat="1" ht="12.75">
      <c r="C48" s="3"/>
      <c r="D48" s="3"/>
      <c r="E48" s="3"/>
      <c r="F48" s="3"/>
      <c r="G48" s="3"/>
      <c r="H48" s="3"/>
      <c r="I48" s="57"/>
    </row>
    <row r="49" spans="3:8" s="28" customFormat="1" ht="6" customHeight="1">
      <c r="C49" s="3"/>
      <c r="D49" s="3"/>
      <c r="E49" s="3"/>
      <c r="F49" s="3"/>
      <c r="G49" s="3"/>
      <c r="H49" s="3"/>
    </row>
    <row r="50" spans="1:8" s="28" customFormat="1" ht="12.75">
      <c r="A50" s="29" t="s">
        <v>99</v>
      </c>
      <c r="C50" s="26" t="s">
        <v>106</v>
      </c>
      <c r="D50" s="26" t="s">
        <v>88</v>
      </c>
      <c r="E50" s="26" t="s">
        <v>100</v>
      </c>
      <c r="F50" s="26"/>
      <c r="G50" s="26"/>
      <c r="H50" s="26"/>
    </row>
    <row r="51" spans="3:7" s="28" customFormat="1" ht="12.75">
      <c r="C51" s="26" t="s">
        <v>101</v>
      </c>
      <c r="D51" s="26" t="s">
        <v>102</v>
      </c>
      <c r="E51" s="26" t="s">
        <v>103</v>
      </c>
      <c r="F51" s="26" t="s">
        <v>104</v>
      </c>
      <c r="G51" s="26" t="s">
        <v>95</v>
      </c>
    </row>
    <row r="52" spans="3:7" s="28" customFormat="1" ht="12.75">
      <c r="C52" s="26" t="s">
        <v>9</v>
      </c>
      <c r="D52" s="26" t="s">
        <v>9</v>
      </c>
      <c r="E52" s="26" t="s">
        <v>9</v>
      </c>
      <c r="F52" s="26" t="s">
        <v>9</v>
      </c>
      <c r="G52" s="26" t="s">
        <v>9</v>
      </c>
    </row>
    <row r="53" s="28" customFormat="1" ht="6" customHeight="1">
      <c r="C53" s="27"/>
    </row>
    <row r="54" spans="1:7" s="28" customFormat="1" ht="12.75">
      <c r="A54" s="28" t="s">
        <v>105</v>
      </c>
      <c r="C54" s="11">
        <v>2160</v>
      </c>
      <c r="D54" s="3">
        <v>190535</v>
      </c>
      <c r="E54" s="3">
        <v>375</v>
      </c>
      <c r="F54" s="3">
        <v>2955</v>
      </c>
      <c r="G54" s="3">
        <f>SUM(C54:F54)</f>
        <v>196025</v>
      </c>
    </row>
    <row r="55" spans="3:7" s="28" customFormat="1" ht="6" customHeight="1">
      <c r="C55" s="11"/>
      <c r="D55" s="3"/>
      <c r="E55" s="3"/>
      <c r="F55" s="3"/>
      <c r="G55" s="3"/>
    </row>
    <row r="56" spans="1:7" s="28" customFormat="1" ht="12.75">
      <c r="A56" s="28" t="s">
        <v>97</v>
      </c>
      <c r="C56" s="11"/>
      <c r="D56" s="3"/>
      <c r="E56" s="3"/>
      <c r="F56" s="3"/>
      <c r="G56" s="3"/>
    </row>
    <row r="57" spans="1:7" s="28" customFormat="1" ht="12.75">
      <c r="A57" s="28" t="s">
        <v>98</v>
      </c>
      <c r="C57" s="11">
        <v>0</v>
      </c>
      <c r="D57" s="3">
        <v>0</v>
      </c>
      <c r="E57" s="3">
        <v>51</v>
      </c>
      <c r="F57" s="3">
        <v>0</v>
      </c>
      <c r="G57" s="3">
        <f>SUM(C57:F57)</f>
        <v>51</v>
      </c>
    </row>
    <row r="58" spans="3:7" s="28" customFormat="1" ht="6" customHeight="1">
      <c r="C58" s="11"/>
      <c r="D58" s="3"/>
      <c r="E58" s="3"/>
      <c r="F58" s="3"/>
      <c r="G58" s="3"/>
    </row>
    <row r="59" spans="1:7" s="28" customFormat="1" ht="13.5" thickBot="1">
      <c r="A59" s="28" t="str">
        <f>+A47</f>
        <v>At 31 March 2005</v>
      </c>
      <c r="C59" s="21">
        <f>SUM(C54:C58)</f>
        <v>2160</v>
      </c>
      <c r="D59" s="21">
        <f>SUM(D54:D58)</f>
        <v>190535</v>
      </c>
      <c r="E59" s="21">
        <f>SUM(E54:E58)</f>
        <v>426</v>
      </c>
      <c r="F59" s="21">
        <f>SUM(F54:F58)</f>
        <v>2955</v>
      </c>
      <c r="G59" s="21">
        <f>SUM(G54:G58)</f>
        <v>196076</v>
      </c>
    </row>
    <row r="60" spans="3:7" s="28" customFormat="1" ht="12.75">
      <c r="C60" s="3"/>
      <c r="D60" s="3"/>
      <c r="E60" s="3"/>
      <c r="F60" s="3"/>
      <c r="G60" s="3"/>
    </row>
    <row r="61" spans="1:2" s="28" customFormat="1" ht="12.75">
      <c r="A61" s="81" t="s">
        <v>107</v>
      </c>
      <c r="B61" s="81" t="s">
        <v>108</v>
      </c>
    </row>
    <row r="62" spans="1:2" s="28" customFormat="1" ht="12.75">
      <c r="A62" s="81" t="s">
        <v>109</v>
      </c>
      <c r="B62" s="81" t="s">
        <v>110</v>
      </c>
    </row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>
      <c r="A69" s="4" t="s">
        <v>214</v>
      </c>
    </row>
    <row r="70" s="28" customFormat="1" ht="12.75">
      <c r="A70" s="4" t="s">
        <v>199</v>
      </c>
    </row>
    <row r="73" s="28" customFormat="1" ht="12.75"/>
    <row r="74" s="28" customFormat="1" ht="12.75"/>
    <row r="75" s="28" customFormat="1" ht="12.75"/>
    <row r="78" s="28" customFormat="1" ht="12.75"/>
    <row r="79" s="28" customFormat="1" ht="12.75"/>
    <row r="80" s="28" customFormat="1" ht="12.75"/>
    <row r="81" s="28" customFormat="1" ht="12.75"/>
    <row r="82" s="28" customFormat="1" ht="12.75"/>
    <row r="83" s="28" customFormat="1" ht="12.75"/>
    <row r="84" s="28" customFormat="1" ht="12.75"/>
    <row r="85" s="28" customFormat="1" ht="12.75"/>
    <row r="86" s="28" customFormat="1" ht="12.75"/>
  </sheetData>
  <printOptions/>
  <pageMargins left="0.85" right="0.37" top="0.58" bottom="0.62" header="0.5" footer="0.19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08"/>
  <sheetViews>
    <sheetView workbookViewId="0" topLeftCell="A1">
      <selection activeCell="B13" sqref="B13"/>
    </sheetView>
  </sheetViews>
  <sheetFormatPr defaultColWidth="9.140625" defaultRowHeight="12.75"/>
  <cols>
    <col min="1" max="1" width="3.7109375" style="68" customWidth="1"/>
    <col min="2" max="2" width="56.28125" style="68" customWidth="1"/>
    <col min="3" max="3" width="13.8515625" style="68" customWidth="1"/>
    <col min="4" max="4" width="4.00390625" style="95" customWidth="1"/>
    <col min="5" max="5" width="13.8515625" style="68" customWidth="1"/>
    <col min="6" max="16384" width="9.140625" style="68" customWidth="1"/>
  </cols>
  <sheetData>
    <row r="2" ht="15.75">
      <c r="A2" s="89" t="s">
        <v>178</v>
      </c>
    </row>
    <row r="3" ht="15.75">
      <c r="A3" s="6" t="str">
        <f>+'[1]bs'!A2</f>
        <v>(Company no. 63026-U)</v>
      </c>
    </row>
    <row r="4" ht="7.5" customHeight="1">
      <c r="A4" s="7"/>
    </row>
    <row r="5" ht="15.75">
      <c r="A5" s="70" t="s">
        <v>204</v>
      </c>
    </row>
    <row r="6" ht="15.75">
      <c r="A6" s="12" t="str">
        <f>"For the period ended "&amp;'[1]Customise'!T21</f>
        <v>For the period ended 31 March 2006</v>
      </c>
    </row>
    <row r="7" spans="1:5" ht="15.75">
      <c r="A7" s="4" t="s">
        <v>2</v>
      </c>
      <c r="C7" s="15"/>
      <c r="D7" s="96"/>
      <c r="E7" s="87"/>
    </row>
    <row r="8" spans="1:5" s="4" customFormat="1" ht="12.75">
      <c r="A8" s="12"/>
      <c r="C8" s="1" t="s">
        <v>5</v>
      </c>
      <c r="D8" s="16"/>
      <c r="E8" s="1" t="s">
        <v>6</v>
      </c>
    </row>
    <row r="9" spans="1:5" s="4" customFormat="1" ht="12.75">
      <c r="A9" s="12"/>
      <c r="C9" s="1" t="s">
        <v>8</v>
      </c>
      <c r="D9" s="16"/>
      <c r="E9" s="1" t="s">
        <v>8</v>
      </c>
    </row>
    <row r="10" spans="3:5" s="4" customFormat="1" ht="12.75">
      <c r="C10" s="2" t="str">
        <f>+'[1]pl'!F11</f>
        <v>31 Mar 2006</v>
      </c>
      <c r="D10" s="17"/>
      <c r="E10" s="2" t="str">
        <f>+'[1]pl'!L11</f>
        <v>31 Mar 2005</v>
      </c>
    </row>
    <row r="11" spans="3:5" s="4" customFormat="1" ht="12.75">
      <c r="C11" s="1" t="s">
        <v>9</v>
      </c>
      <c r="D11" s="16"/>
      <c r="E11" s="1" t="s">
        <v>9</v>
      </c>
    </row>
    <row r="12" spans="1:4" s="4" customFormat="1" ht="12.75">
      <c r="A12" s="7" t="s">
        <v>55</v>
      </c>
      <c r="D12" s="18"/>
    </row>
    <row r="13" spans="1:5" s="4" customFormat="1" ht="12.75">
      <c r="A13" s="4" t="s">
        <v>56</v>
      </c>
      <c r="C13" s="3">
        <v>-114068</v>
      </c>
      <c r="D13" s="11"/>
      <c r="E13" s="9">
        <v>-80163</v>
      </c>
    </row>
    <row r="14" spans="1:5" s="4" customFormat="1" ht="12.75">
      <c r="A14" s="4" t="s">
        <v>57</v>
      </c>
      <c r="D14" s="18"/>
      <c r="E14" s="9"/>
    </row>
    <row r="15" spans="2:5" s="4" customFormat="1" ht="12.75">
      <c r="B15" s="4" t="s">
        <v>58</v>
      </c>
      <c r="C15" s="3">
        <v>3503</v>
      </c>
      <c r="D15" s="11"/>
      <c r="E15" s="3">
        <v>3427</v>
      </c>
    </row>
    <row r="16" spans="2:5" s="4" customFormat="1" ht="12.75">
      <c r="B16" s="4" t="s">
        <v>59</v>
      </c>
      <c r="C16" s="3">
        <v>90278</v>
      </c>
      <c r="D16" s="11"/>
      <c r="E16" s="3">
        <v>67251</v>
      </c>
    </row>
    <row r="17" spans="2:5" s="4" customFormat="1" ht="12.75">
      <c r="B17" s="4" t="s">
        <v>60</v>
      </c>
      <c r="C17" s="3">
        <v>-431</v>
      </c>
      <c r="D17" s="11"/>
      <c r="E17" s="3">
        <v>-328</v>
      </c>
    </row>
    <row r="18" spans="2:5" s="4" customFormat="1" ht="12.75">
      <c r="B18" s="4" t="s">
        <v>61</v>
      </c>
      <c r="C18" s="19">
        <v>6328</v>
      </c>
      <c r="D18" s="11"/>
      <c r="E18" s="19">
        <v>2947</v>
      </c>
    </row>
    <row r="19" spans="1:5" s="4" customFormat="1" ht="12.75">
      <c r="A19" s="4" t="s">
        <v>62</v>
      </c>
      <c r="C19" s="3">
        <f>SUM(C13:C18)</f>
        <v>-14390</v>
      </c>
      <c r="D19" s="11"/>
      <c r="E19" s="3">
        <f>SUM(E13:E18)</f>
        <v>-6866</v>
      </c>
    </row>
    <row r="20" spans="2:5" s="4" customFormat="1" ht="12.75">
      <c r="B20" s="4" t="s">
        <v>63</v>
      </c>
      <c r="C20" s="3">
        <v>21709</v>
      </c>
      <c r="D20" s="11"/>
      <c r="E20" s="3">
        <v>2035</v>
      </c>
    </row>
    <row r="21" spans="2:5" s="4" customFormat="1" ht="12.75">
      <c r="B21" s="4" t="s">
        <v>64</v>
      </c>
      <c r="C21" s="3">
        <v>135</v>
      </c>
      <c r="D21" s="11"/>
      <c r="E21" s="3">
        <v>158</v>
      </c>
    </row>
    <row r="22" spans="2:5" s="4" customFormat="1" ht="12.75">
      <c r="B22" s="4" t="s">
        <v>65</v>
      </c>
      <c r="C22" s="3">
        <v>-222</v>
      </c>
      <c r="D22" s="11"/>
      <c r="E22" s="3">
        <v>-1342</v>
      </c>
    </row>
    <row r="23" spans="2:5" s="4" customFormat="1" ht="12.75">
      <c r="B23" s="4" t="s">
        <v>66</v>
      </c>
      <c r="C23" s="3">
        <f>-23305</f>
        <v>-23305</v>
      </c>
      <c r="D23" s="11"/>
      <c r="E23" s="3">
        <v>-904</v>
      </c>
    </row>
    <row r="24" spans="2:5" s="4" customFormat="1" ht="12.75">
      <c r="B24" s="4" t="s">
        <v>67</v>
      </c>
      <c r="C24" s="19">
        <v>8480</v>
      </c>
      <c r="D24" s="11"/>
      <c r="E24" s="19">
        <v>3730</v>
      </c>
    </row>
    <row r="25" spans="3:5" s="4" customFormat="1" ht="12.75">
      <c r="C25" s="3">
        <f>SUM(C19:C24)</f>
        <v>-7593</v>
      </c>
      <c r="D25" s="11"/>
      <c r="E25" s="3">
        <f>SUM(E19:E24)</f>
        <v>-3189</v>
      </c>
    </row>
    <row r="26" spans="2:5" s="4" customFormat="1" ht="12.75">
      <c r="B26" s="4" t="s">
        <v>68</v>
      </c>
      <c r="C26" s="3">
        <v>-223</v>
      </c>
      <c r="D26" s="11"/>
      <c r="E26" s="3">
        <v>-190</v>
      </c>
    </row>
    <row r="27" spans="1:5" s="4" customFormat="1" ht="12.75">
      <c r="A27" s="4" t="s">
        <v>205</v>
      </c>
      <c r="C27" s="20">
        <f>SUM(C25:C26)</f>
        <v>-7816</v>
      </c>
      <c r="D27" s="11"/>
      <c r="E27" s="20">
        <f>SUM(E25:E26)</f>
        <v>-3379</v>
      </c>
    </row>
    <row r="28" spans="3:5" s="4" customFormat="1" ht="12.75">
      <c r="C28" s="3"/>
      <c r="D28" s="11"/>
      <c r="E28" s="3"/>
    </row>
    <row r="29" spans="1:5" s="4" customFormat="1" ht="12.75">
      <c r="A29" s="7" t="s">
        <v>69</v>
      </c>
      <c r="C29" s="3"/>
      <c r="D29" s="11"/>
      <c r="E29" s="3"/>
    </row>
    <row r="30" spans="2:5" s="4" customFormat="1" ht="12.75">
      <c r="B30" s="4" t="s">
        <v>70</v>
      </c>
      <c r="C30" s="3">
        <v>4954</v>
      </c>
      <c r="D30" s="11"/>
      <c r="E30" s="3">
        <v>-4610</v>
      </c>
    </row>
    <row r="31" spans="2:5" s="4" customFormat="1" ht="12.75">
      <c r="B31" s="4" t="s">
        <v>71</v>
      </c>
      <c r="C31" s="3"/>
      <c r="D31" s="11"/>
      <c r="E31" s="3"/>
    </row>
    <row r="32" spans="2:5" s="4" customFormat="1" ht="12.75">
      <c r="B32" s="4" t="s">
        <v>72</v>
      </c>
      <c r="C32" s="3">
        <v>-2624</v>
      </c>
      <c r="D32" s="11"/>
      <c r="E32" s="3">
        <v>-665</v>
      </c>
    </row>
    <row r="33" spans="2:5" s="4" customFormat="1" ht="12.75">
      <c r="B33" s="4" t="s">
        <v>73</v>
      </c>
      <c r="C33" s="3">
        <v>431</v>
      </c>
      <c r="D33" s="11"/>
      <c r="E33" s="3">
        <v>328</v>
      </c>
    </row>
    <row r="34" spans="2:5" s="4" customFormat="1" ht="12.75">
      <c r="B34" s="4" t="s">
        <v>74</v>
      </c>
      <c r="C34" s="3">
        <v>435</v>
      </c>
      <c r="D34" s="11"/>
      <c r="E34" s="3">
        <v>1520</v>
      </c>
    </row>
    <row r="35" spans="2:5" s="4" customFormat="1" ht="12.75">
      <c r="B35" s="4" t="s">
        <v>75</v>
      </c>
      <c r="C35" s="3">
        <v>497</v>
      </c>
      <c r="D35" s="11"/>
      <c r="E35" s="3">
        <v>0</v>
      </c>
    </row>
    <row r="36" spans="2:5" s="4" customFormat="1" ht="12.75">
      <c r="B36" s="4" t="s">
        <v>76</v>
      </c>
      <c r="C36" s="3">
        <v>0</v>
      </c>
      <c r="D36" s="11"/>
      <c r="E36" s="3">
        <v>8646</v>
      </c>
    </row>
    <row r="37" spans="2:5" s="4" customFormat="1" ht="12.75">
      <c r="B37" s="4" t="s">
        <v>206</v>
      </c>
      <c r="C37" s="20">
        <f>SUM(C30:C36)</f>
        <v>3693</v>
      </c>
      <c r="D37" s="11"/>
      <c r="E37" s="20">
        <f>SUM(E30:E36)</f>
        <v>5219</v>
      </c>
    </row>
    <row r="38" spans="3:5" s="4" customFormat="1" ht="12.75">
      <c r="C38" s="3"/>
      <c r="D38" s="11"/>
      <c r="E38" s="3"/>
    </row>
    <row r="39" spans="1:5" s="4" customFormat="1" ht="12.75">
      <c r="A39" s="7" t="s">
        <v>77</v>
      </c>
      <c r="C39" s="3"/>
      <c r="D39" s="11"/>
      <c r="E39" s="3"/>
    </row>
    <row r="40" spans="2:5" s="4" customFormat="1" ht="12.75" hidden="1">
      <c r="B40" s="4" t="s">
        <v>78</v>
      </c>
      <c r="C40" s="3">
        <v>0</v>
      </c>
      <c r="D40" s="11"/>
      <c r="E40" s="3">
        <v>0</v>
      </c>
    </row>
    <row r="41" spans="2:5" s="4" customFormat="1" ht="12.75">
      <c r="B41" s="4" t="s">
        <v>79</v>
      </c>
      <c r="C41" s="3">
        <v>-3226</v>
      </c>
      <c r="D41" s="11"/>
      <c r="E41" s="3">
        <v>0</v>
      </c>
    </row>
    <row r="42" spans="2:5" s="4" customFormat="1" ht="12.75">
      <c r="B42" s="4" t="s">
        <v>80</v>
      </c>
      <c r="C42" s="3">
        <v>-485</v>
      </c>
      <c r="D42" s="11"/>
      <c r="E42" s="3">
        <v>-3845</v>
      </c>
    </row>
    <row r="43" spans="2:5" s="4" customFormat="1" ht="12.75" hidden="1">
      <c r="B43" s="4" t="s">
        <v>81</v>
      </c>
      <c r="C43" s="3">
        <v>0</v>
      </c>
      <c r="D43" s="11"/>
      <c r="E43" s="3">
        <v>0</v>
      </c>
    </row>
    <row r="44" spans="2:5" s="4" customFormat="1" ht="12.75">
      <c r="B44" s="4" t="s">
        <v>82</v>
      </c>
      <c r="C44" s="20">
        <f>SUM(C40:C43)</f>
        <v>-3711</v>
      </c>
      <c r="D44" s="11"/>
      <c r="E44" s="20">
        <f>SUM(E40:E43)</f>
        <v>-3845</v>
      </c>
    </row>
    <row r="45" spans="3:5" s="4" customFormat="1" ht="12.75">
      <c r="C45" s="3"/>
      <c r="D45" s="11"/>
      <c r="E45" s="3"/>
    </row>
    <row r="46" spans="1:5" s="4" customFormat="1" ht="12.75">
      <c r="A46" s="7" t="s">
        <v>83</v>
      </c>
      <c r="C46" s="3">
        <f>+C27+C37+C44</f>
        <v>-7834</v>
      </c>
      <c r="D46" s="11"/>
      <c r="E46" s="3">
        <f>E27+E37+E44</f>
        <v>-2005</v>
      </c>
    </row>
    <row r="47" spans="1:5" s="4" customFormat="1" ht="12.75">
      <c r="A47" s="7" t="s">
        <v>84</v>
      </c>
      <c r="C47" s="3">
        <v>-30228</v>
      </c>
      <c r="D47" s="11"/>
      <c r="E47" s="3">
        <v>-31416</v>
      </c>
    </row>
    <row r="48" spans="1:5" s="4" customFormat="1" ht="12.75">
      <c r="A48" s="7" t="s">
        <v>85</v>
      </c>
      <c r="C48" s="3">
        <v>0</v>
      </c>
      <c r="D48" s="11"/>
      <c r="E48" s="3">
        <v>50</v>
      </c>
    </row>
    <row r="49" spans="1:5" s="4" customFormat="1" ht="13.5" thickBot="1">
      <c r="A49" s="7" t="s">
        <v>86</v>
      </c>
      <c r="C49" s="21">
        <f>SUM(C46:C48)</f>
        <v>-38062</v>
      </c>
      <c r="D49" s="11"/>
      <c r="E49" s="21">
        <f>SUM(E46:E48)</f>
        <v>-33371</v>
      </c>
    </row>
    <row r="50" spans="3:5" s="4" customFormat="1" ht="7.5" customHeight="1">
      <c r="C50" s="3"/>
      <c r="D50" s="11"/>
      <c r="E50" s="3"/>
    </row>
    <row r="51" spans="3:5" s="4" customFormat="1" ht="12.75">
      <c r="C51" s="3"/>
      <c r="D51" s="11"/>
      <c r="E51" s="3"/>
    </row>
    <row r="52" spans="3:5" s="4" customFormat="1" ht="12.75">
      <c r="C52" s="3"/>
      <c r="D52" s="11"/>
      <c r="E52" s="3"/>
    </row>
    <row r="53" spans="1:4" s="4" customFormat="1" ht="12.75">
      <c r="A53" s="7" t="s">
        <v>207</v>
      </c>
      <c r="D53" s="18"/>
    </row>
    <row r="54" spans="1:5" s="4" customFormat="1" ht="12.75">
      <c r="A54" s="4" t="s">
        <v>208</v>
      </c>
      <c r="C54" s="9">
        <v>22990</v>
      </c>
      <c r="D54" s="34"/>
      <c r="E54" s="9">
        <v>25792</v>
      </c>
    </row>
    <row r="55" spans="1:5" s="4" customFormat="1" ht="12.75">
      <c r="A55" s="4" t="s">
        <v>209</v>
      </c>
      <c r="C55" s="9">
        <v>8601</v>
      </c>
      <c r="D55" s="34"/>
      <c r="E55" s="9">
        <v>7423</v>
      </c>
    </row>
    <row r="56" spans="1:5" s="4" customFormat="1" ht="12.75">
      <c r="A56" s="4" t="s">
        <v>210</v>
      </c>
      <c r="C56" s="32">
        <v>-69653</v>
      </c>
      <c r="D56" s="34"/>
      <c r="E56" s="32">
        <v>-66586</v>
      </c>
    </row>
    <row r="57" spans="1:5" s="4" customFormat="1" ht="13.5" thickBot="1">
      <c r="A57" s="7"/>
      <c r="C57" s="33">
        <f>SUM(C54:C56)</f>
        <v>-38062</v>
      </c>
      <c r="D57" s="34"/>
      <c r="E57" s="33">
        <f>SUM(E54:E56)</f>
        <v>-33371</v>
      </c>
    </row>
    <row r="58" spans="3:5" s="4" customFormat="1" ht="13.5" thickTop="1">
      <c r="C58" s="9"/>
      <c r="D58" s="34"/>
      <c r="E58" s="9"/>
    </row>
    <row r="59" spans="3:5" s="4" customFormat="1" ht="12.75">
      <c r="C59" s="9"/>
      <c r="D59" s="34"/>
      <c r="E59" s="9"/>
    </row>
    <row r="60" spans="4:5" s="4" customFormat="1" ht="12.75">
      <c r="D60" s="18"/>
      <c r="E60" s="9"/>
    </row>
    <row r="61" spans="4:5" s="4" customFormat="1" ht="12.75">
      <c r="D61" s="18"/>
      <c r="E61" s="9"/>
    </row>
    <row r="62" spans="4:5" s="4" customFormat="1" ht="12.75">
      <c r="D62" s="18"/>
      <c r="E62" s="9"/>
    </row>
    <row r="64" spans="1:5" s="4" customFormat="1" ht="12.75">
      <c r="A64" s="4" t="s">
        <v>211</v>
      </c>
      <c r="C64" s="9"/>
      <c r="D64" s="34"/>
      <c r="E64" s="9"/>
    </row>
    <row r="65" spans="1:5" s="4" customFormat="1" ht="12.75">
      <c r="A65" s="4" t="s">
        <v>212</v>
      </c>
      <c r="C65" s="9"/>
      <c r="D65" s="34"/>
      <c r="E65" s="9"/>
    </row>
    <row r="67" spans="4:5" s="4" customFormat="1" ht="12.75">
      <c r="D67" s="18"/>
      <c r="E67" s="9"/>
    </row>
    <row r="68" spans="4:5" s="4" customFormat="1" ht="12.75">
      <c r="D68" s="18"/>
      <c r="E68" s="9"/>
    </row>
    <row r="69" spans="4:5" s="4" customFormat="1" ht="12.75">
      <c r="D69" s="18"/>
      <c r="E69" s="9"/>
    </row>
    <row r="70" spans="4:5" s="4" customFormat="1" ht="12.75">
      <c r="D70" s="18"/>
      <c r="E70" s="9"/>
    </row>
    <row r="71" spans="4:5" s="4" customFormat="1" ht="12.75">
      <c r="D71" s="18"/>
      <c r="E71" s="9"/>
    </row>
    <row r="72" spans="4:5" s="4" customFormat="1" ht="12.75">
      <c r="D72" s="18"/>
      <c r="E72" s="9"/>
    </row>
    <row r="73" spans="4:5" s="4" customFormat="1" ht="12.75">
      <c r="D73" s="18"/>
      <c r="E73" s="9"/>
    </row>
    <row r="74" spans="4:5" s="4" customFormat="1" ht="12.75">
      <c r="D74" s="18"/>
      <c r="E74" s="9"/>
    </row>
    <row r="75" s="4" customFormat="1" ht="12.75">
      <c r="D75" s="18"/>
    </row>
    <row r="76" s="4" customFormat="1" ht="12.75">
      <c r="D76" s="18"/>
    </row>
    <row r="77" s="4" customFormat="1" ht="12.75">
      <c r="D77" s="18"/>
    </row>
    <row r="78" s="4" customFormat="1" ht="12.75">
      <c r="D78" s="18"/>
    </row>
    <row r="79" s="4" customFormat="1" ht="12.75">
      <c r="D79" s="18"/>
    </row>
    <row r="80" s="4" customFormat="1" ht="12.75">
      <c r="D80" s="18"/>
    </row>
    <row r="81" s="4" customFormat="1" ht="12.75">
      <c r="D81" s="18"/>
    </row>
    <row r="82" s="4" customFormat="1" ht="12.75">
      <c r="D82" s="18"/>
    </row>
    <row r="83" s="4" customFormat="1" ht="12.75">
      <c r="D83" s="18"/>
    </row>
    <row r="84" s="4" customFormat="1" ht="12.75">
      <c r="D84" s="18"/>
    </row>
    <row r="85" s="4" customFormat="1" ht="12.75">
      <c r="D85" s="18"/>
    </row>
    <row r="86" s="4" customFormat="1" ht="12.75">
      <c r="D86" s="18"/>
    </row>
    <row r="87" s="4" customFormat="1" ht="12.75">
      <c r="D87" s="18"/>
    </row>
    <row r="88" s="4" customFormat="1" ht="12.75">
      <c r="D88" s="18"/>
    </row>
    <row r="89" s="4" customFormat="1" ht="12.75">
      <c r="D89" s="18"/>
    </row>
    <row r="90" s="4" customFormat="1" ht="12.75">
      <c r="D90" s="18"/>
    </row>
    <row r="91" s="4" customFormat="1" ht="12.75">
      <c r="D91" s="18"/>
    </row>
    <row r="92" s="4" customFormat="1" ht="12.75">
      <c r="D92" s="18"/>
    </row>
    <row r="93" s="4" customFormat="1" ht="12.75">
      <c r="D93" s="18"/>
    </row>
    <row r="94" s="4" customFormat="1" ht="12.75">
      <c r="D94" s="18"/>
    </row>
    <row r="95" s="4" customFormat="1" ht="12.75">
      <c r="D95" s="18"/>
    </row>
    <row r="96" s="4" customFormat="1" ht="12.75">
      <c r="D96" s="18"/>
    </row>
    <row r="97" s="4" customFormat="1" ht="12.75">
      <c r="D97" s="18"/>
    </row>
    <row r="98" s="4" customFormat="1" ht="12.75">
      <c r="D98" s="18"/>
    </row>
    <row r="99" s="4" customFormat="1" ht="12.75">
      <c r="D99" s="18"/>
    </row>
    <row r="100" s="4" customFormat="1" ht="12.75">
      <c r="D100" s="18"/>
    </row>
    <row r="101" s="4" customFormat="1" ht="12.75">
      <c r="D101" s="18"/>
    </row>
    <row r="102" s="4" customFormat="1" ht="12.75">
      <c r="D102" s="18"/>
    </row>
    <row r="103" s="4" customFormat="1" ht="12.75">
      <c r="D103" s="18"/>
    </row>
    <row r="104" s="4" customFormat="1" ht="12.75">
      <c r="D104" s="18"/>
    </row>
    <row r="105" s="4" customFormat="1" ht="12.75">
      <c r="D105" s="18"/>
    </row>
    <row r="106" s="4" customFormat="1" ht="12.75">
      <c r="D106" s="18"/>
    </row>
    <row r="107" s="4" customFormat="1" ht="12.75">
      <c r="D107" s="18"/>
    </row>
    <row r="108" s="4" customFormat="1" ht="12.75">
      <c r="D108" s="18"/>
    </row>
  </sheetData>
  <printOptions/>
  <pageMargins left="1.01" right="0.41" top="0.63" bottom="0.29" header="0.5" footer="0.26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35"/>
  <sheetViews>
    <sheetView workbookViewId="0" topLeftCell="A1">
      <selection activeCell="J16" sqref="J16"/>
    </sheetView>
  </sheetViews>
  <sheetFormatPr defaultColWidth="9.140625" defaultRowHeight="12.75"/>
  <cols>
    <col min="1" max="1" width="4.8515625" style="65" customWidth="1"/>
    <col min="2" max="2" width="4.421875" style="60" customWidth="1"/>
    <col min="3" max="3" width="3.28125" style="60" customWidth="1"/>
    <col min="4" max="4" width="12.28125" style="60" customWidth="1"/>
    <col min="5" max="5" width="4.8515625" style="60" customWidth="1"/>
    <col min="6" max="6" width="2.8515625" style="60" customWidth="1"/>
    <col min="7" max="7" width="0.9921875" style="60" customWidth="1"/>
    <col min="8" max="8" width="5.57421875" style="60" customWidth="1"/>
    <col min="9" max="9" width="0.5625" style="60" customWidth="1"/>
    <col min="10" max="10" width="16.140625" style="60" customWidth="1"/>
    <col min="11" max="11" width="0.71875" style="60" customWidth="1"/>
    <col min="12" max="12" width="11.57421875" style="60" customWidth="1"/>
    <col min="13" max="13" width="0.5625" style="60" customWidth="1"/>
    <col min="14" max="14" width="4.421875" style="60" customWidth="1"/>
    <col min="15" max="15" width="0.2890625" style="60" customWidth="1"/>
    <col min="16" max="16" width="14.28125" style="60" customWidth="1"/>
    <col min="17" max="17" width="0.5625" style="60" customWidth="1"/>
    <col min="18" max="18" width="6.7109375" style="60" customWidth="1"/>
    <col min="19" max="19" width="0.5625" style="60" customWidth="1"/>
    <col min="20" max="20" width="2.28125" style="60" customWidth="1"/>
    <col min="21" max="21" width="4.8515625" style="4" customWidth="1"/>
    <col min="22" max="22" width="10.8515625" style="60" customWidth="1"/>
    <col min="23" max="16384" width="9.140625" style="60" customWidth="1"/>
  </cols>
  <sheetData>
    <row r="1" ht="15.75">
      <c r="A1" s="88" t="s">
        <v>178</v>
      </c>
    </row>
    <row r="2" ht="12.75">
      <c r="A2" s="61" t="str">
        <f>+'[1]Equity'!A2</f>
        <v>(Company no. 63026-U)</v>
      </c>
    </row>
    <row r="3" ht="12.75">
      <c r="B3" s="62"/>
    </row>
    <row r="4" spans="1:2" ht="12.75">
      <c r="A4" s="67" t="s">
        <v>215</v>
      </c>
      <c r="B4" s="62"/>
    </row>
    <row r="5" spans="1:2" ht="12.75">
      <c r="A5" s="67"/>
      <c r="B5" s="62"/>
    </row>
    <row r="7" spans="1:2" ht="12.75">
      <c r="A7" s="66" t="s">
        <v>111</v>
      </c>
      <c r="B7" s="63" t="s">
        <v>216</v>
      </c>
    </row>
    <row r="8" spans="2:20" ht="12.75">
      <c r="B8" s="64" t="s">
        <v>217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2:20" ht="12.75">
      <c r="B9" s="64" t="s">
        <v>218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2:20" ht="12.75"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</row>
    <row r="11" spans="2:20" ht="12.75">
      <c r="B11" s="64" t="s">
        <v>219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</row>
    <row r="12" spans="2:20" ht="12.75">
      <c r="B12" s="64" t="s">
        <v>220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</row>
    <row r="13" spans="2:20" ht="12.75">
      <c r="B13" s="64" t="s">
        <v>221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</row>
    <row r="14" spans="2:20" ht="12.75">
      <c r="B14" s="64" t="s">
        <v>222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</row>
    <row r="15" spans="2:20" ht="12.75"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</row>
    <row r="16" spans="2:20" ht="12.75"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1:20" ht="12.75">
      <c r="A17" s="12" t="s">
        <v>112</v>
      </c>
      <c r="B17" s="7" t="s">
        <v>223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2.75">
      <c r="A18" s="8"/>
      <c r="B18" s="10" t="s">
        <v>224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2.75">
      <c r="A19" s="8"/>
      <c r="B19" s="10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2.75">
      <c r="A20" s="10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2.75">
      <c r="A21" s="12" t="s">
        <v>113</v>
      </c>
      <c r="B21" s="12" t="s">
        <v>225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2.75">
      <c r="A22" s="8"/>
      <c r="B22" s="10" t="s">
        <v>114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2.75">
      <c r="A23" s="8"/>
      <c r="B23" s="1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.75">
      <c r="A24" s="1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2.75">
      <c r="A25" s="12" t="s">
        <v>115</v>
      </c>
      <c r="B25" s="7" t="s">
        <v>226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2.75">
      <c r="A26" s="10"/>
      <c r="B26" s="10" t="s">
        <v>227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2.75">
      <c r="A27" s="10"/>
      <c r="B27" s="10" t="s">
        <v>116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2.75">
      <c r="A28" s="10"/>
      <c r="B28" s="1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2.75">
      <c r="A29" s="10"/>
      <c r="B29" s="10"/>
      <c r="C29" s="4"/>
      <c r="D29" s="4"/>
      <c r="E29" s="4"/>
      <c r="F29" s="4"/>
      <c r="G29" s="4"/>
      <c r="H29" s="4"/>
      <c r="I29" s="72"/>
      <c r="J29" s="72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2.75">
      <c r="A30" s="12" t="s">
        <v>117</v>
      </c>
      <c r="B30" s="7" t="s">
        <v>228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2.75">
      <c r="A31" s="8"/>
      <c r="B31" s="10" t="s">
        <v>118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2.75">
      <c r="A32" s="8"/>
      <c r="B32" s="10" t="s">
        <v>191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" s="4" customFormat="1" ht="12.75">
      <c r="A33" s="8"/>
      <c r="B33" s="10"/>
    </row>
    <row r="34" s="4" customFormat="1" ht="12.75">
      <c r="A34" s="10"/>
    </row>
    <row r="35" spans="1:2" s="4" customFormat="1" ht="12.75">
      <c r="A35" s="12" t="s">
        <v>119</v>
      </c>
      <c r="B35" s="7" t="s">
        <v>229</v>
      </c>
    </row>
    <row r="36" spans="1:2" s="4" customFormat="1" ht="12.75">
      <c r="A36" s="8"/>
      <c r="B36" s="8" t="s">
        <v>120</v>
      </c>
    </row>
    <row r="37" spans="1:2" s="4" customFormat="1" ht="12.75">
      <c r="A37" s="8"/>
      <c r="B37" s="8" t="s">
        <v>230</v>
      </c>
    </row>
    <row r="38" spans="1:2" s="4" customFormat="1" ht="12.75">
      <c r="A38" s="8"/>
      <c r="B38" s="8"/>
    </row>
    <row r="39" s="4" customFormat="1" ht="12.75">
      <c r="A39" s="10"/>
    </row>
    <row r="40" spans="1:2" s="4" customFormat="1" ht="12.75">
      <c r="A40" s="12" t="s">
        <v>121</v>
      </c>
      <c r="B40" s="7" t="s">
        <v>122</v>
      </c>
    </row>
    <row r="41" spans="1:2" s="4" customFormat="1" ht="12.75">
      <c r="A41" s="8"/>
      <c r="B41" s="8" t="s">
        <v>123</v>
      </c>
    </row>
    <row r="42" spans="1:2" s="4" customFormat="1" ht="12.75">
      <c r="A42" s="8"/>
      <c r="B42" s="8"/>
    </row>
    <row r="43" s="4" customFormat="1" ht="12.75">
      <c r="A43" s="10"/>
    </row>
    <row r="44" spans="1:16" s="4" customFormat="1" ht="12.75">
      <c r="A44" s="12" t="s">
        <v>124</v>
      </c>
      <c r="B44" s="5" t="s">
        <v>125</v>
      </c>
      <c r="P44" s="72"/>
    </row>
    <row r="45" spans="1:16" s="4" customFormat="1" ht="12.75">
      <c r="A45" s="12"/>
      <c r="B45" s="5"/>
      <c r="L45" s="31" t="s">
        <v>126</v>
      </c>
      <c r="P45" s="30" t="s">
        <v>127</v>
      </c>
    </row>
    <row r="46" spans="1:16" s="4" customFormat="1" ht="12.75">
      <c r="A46" s="12"/>
      <c r="B46" s="5"/>
      <c r="L46" s="31" t="s">
        <v>8</v>
      </c>
      <c r="P46" s="30" t="s">
        <v>8</v>
      </c>
    </row>
    <row r="47" spans="1:16" s="4" customFormat="1" ht="15">
      <c r="A47" s="10"/>
      <c r="I47" s="30"/>
      <c r="J47" s="30"/>
      <c r="K47" s="82"/>
      <c r="L47" s="58" t="s">
        <v>277</v>
      </c>
      <c r="M47" s="30"/>
      <c r="P47" s="39" t="s">
        <v>278</v>
      </c>
    </row>
    <row r="48" spans="1:16" s="4" customFormat="1" ht="12.75">
      <c r="A48" s="10"/>
      <c r="B48" s="7" t="s">
        <v>231</v>
      </c>
      <c r="I48" s="30"/>
      <c r="J48" s="30"/>
      <c r="K48" s="82"/>
      <c r="L48" s="31" t="s">
        <v>9</v>
      </c>
      <c r="M48" s="30"/>
      <c r="P48" s="31" t="s">
        <v>9</v>
      </c>
    </row>
    <row r="49" spans="1:16" s="4" customFormat="1" ht="12.75">
      <c r="A49" s="10"/>
      <c r="C49" s="4" t="s">
        <v>128</v>
      </c>
      <c r="I49" s="30"/>
      <c r="J49" s="30"/>
      <c r="K49" s="82"/>
      <c r="L49" s="3">
        <v>2421</v>
      </c>
      <c r="M49" s="30"/>
      <c r="P49" s="9">
        <v>4769</v>
      </c>
    </row>
    <row r="50" spans="1:16" s="4" customFormat="1" ht="12.75">
      <c r="A50" s="10"/>
      <c r="C50" s="4" t="s">
        <v>129</v>
      </c>
      <c r="I50" s="30"/>
      <c r="J50" s="30"/>
      <c r="K50" s="82"/>
      <c r="L50" s="3">
        <v>16554</v>
      </c>
      <c r="M50" s="30"/>
      <c r="P50" s="9">
        <v>7959</v>
      </c>
    </row>
    <row r="51" spans="1:16" s="4" customFormat="1" ht="12.75">
      <c r="A51" s="10"/>
      <c r="C51" s="4" t="s">
        <v>130</v>
      </c>
      <c r="I51" s="30"/>
      <c r="J51" s="30"/>
      <c r="K51" s="82"/>
      <c r="L51" s="3">
        <v>1363</v>
      </c>
      <c r="M51" s="30"/>
      <c r="P51" s="9">
        <v>3095</v>
      </c>
    </row>
    <row r="52" spans="1:16" s="4" customFormat="1" ht="12.75">
      <c r="A52" s="10"/>
      <c r="C52" s="4" t="s">
        <v>131</v>
      </c>
      <c r="I52" s="30"/>
      <c r="J52" s="30"/>
      <c r="K52" s="82"/>
      <c r="L52" s="3">
        <v>95733</v>
      </c>
      <c r="M52" s="30"/>
      <c r="P52" s="9">
        <v>80364</v>
      </c>
    </row>
    <row r="53" spans="1:16" s="4" customFormat="1" ht="12.75">
      <c r="A53" s="10"/>
      <c r="C53" s="4" t="s">
        <v>132</v>
      </c>
      <c r="I53" s="30"/>
      <c r="J53" s="30"/>
      <c r="K53" s="82"/>
      <c r="L53" s="19">
        <v>58686</v>
      </c>
      <c r="M53" s="30"/>
      <c r="P53" s="32">
        <v>63146</v>
      </c>
    </row>
    <row r="54" spans="1:16" s="4" customFormat="1" ht="12.75">
      <c r="A54" s="10"/>
      <c r="C54" s="4" t="s">
        <v>232</v>
      </c>
      <c r="I54" s="30"/>
      <c r="J54" s="30"/>
      <c r="K54" s="82"/>
      <c r="L54" s="9">
        <f>SUM(L49:L53)</f>
        <v>174757</v>
      </c>
      <c r="M54" s="30"/>
      <c r="P54" s="9">
        <f>SUM(P49:P53)</f>
        <v>159333</v>
      </c>
    </row>
    <row r="55" spans="1:16" s="4" customFormat="1" ht="12.75">
      <c r="A55" s="10"/>
      <c r="C55" s="4" t="s">
        <v>233</v>
      </c>
      <c r="I55" s="30"/>
      <c r="J55" s="30"/>
      <c r="K55" s="82"/>
      <c r="L55" s="9">
        <v>-8748</v>
      </c>
      <c r="M55" s="30"/>
      <c r="P55" s="9">
        <v>-8967</v>
      </c>
    </row>
    <row r="56" spans="1:16" s="4" customFormat="1" ht="13.5" thickBot="1">
      <c r="A56" s="10"/>
      <c r="C56" s="4" t="s">
        <v>95</v>
      </c>
      <c r="I56" s="30"/>
      <c r="J56" s="30"/>
      <c r="K56" s="82"/>
      <c r="L56" s="33">
        <f>SUM(L54:L55)</f>
        <v>166009</v>
      </c>
      <c r="M56" s="30"/>
      <c r="P56" s="33">
        <f>SUM(P54:P55)</f>
        <v>150366</v>
      </c>
    </row>
    <row r="57" spans="1:16" s="4" customFormat="1" ht="13.5" thickTop="1">
      <c r="A57" s="10"/>
      <c r="I57" s="30"/>
      <c r="J57" s="30"/>
      <c r="K57" s="82"/>
      <c r="L57" s="9"/>
      <c r="M57" s="30"/>
      <c r="P57" s="9"/>
    </row>
    <row r="58" spans="1:22" s="4" customFormat="1" ht="12.75">
      <c r="A58" s="10"/>
      <c r="B58" s="7" t="s">
        <v>234</v>
      </c>
      <c r="I58" s="30"/>
      <c r="J58" s="30"/>
      <c r="K58" s="82"/>
      <c r="M58" s="30"/>
      <c r="P58" s="9"/>
      <c r="V58" s="18"/>
    </row>
    <row r="59" spans="1:22" s="4" customFormat="1" ht="12.75">
      <c r="A59" s="10"/>
      <c r="C59" s="4" t="s">
        <v>128</v>
      </c>
      <c r="I59" s="30"/>
      <c r="J59" s="30"/>
      <c r="K59" s="82"/>
      <c r="L59" s="11">
        <v>-8665</v>
      </c>
      <c r="M59" s="30"/>
      <c r="P59" s="9">
        <v>-6602</v>
      </c>
      <c r="V59" s="34"/>
    </row>
    <row r="60" spans="1:22" s="4" customFormat="1" ht="12.75">
      <c r="A60" s="10"/>
      <c r="C60" s="4" t="s">
        <v>129</v>
      </c>
      <c r="I60" s="30"/>
      <c r="J60" s="30"/>
      <c r="K60" s="82"/>
      <c r="L60" s="11">
        <v>-8253</v>
      </c>
      <c r="M60" s="30"/>
      <c r="P60" s="9">
        <v>-4821</v>
      </c>
      <c r="V60" s="34"/>
    </row>
    <row r="61" spans="1:22" s="4" customFormat="1" ht="12.75">
      <c r="A61" s="10"/>
      <c r="C61" s="4" t="s">
        <v>130</v>
      </c>
      <c r="I61" s="30"/>
      <c r="J61" s="30"/>
      <c r="K61" s="82"/>
      <c r="L61" s="11">
        <v>-1231</v>
      </c>
      <c r="M61" s="30"/>
      <c r="P61" s="9">
        <v>-1391</v>
      </c>
      <c r="V61" s="34"/>
    </row>
    <row r="62" spans="1:22" s="4" customFormat="1" ht="12.75">
      <c r="A62" s="10"/>
      <c r="C62" s="4" t="s">
        <v>131</v>
      </c>
      <c r="I62" s="30"/>
      <c r="J62" s="30"/>
      <c r="K62" s="82"/>
      <c r="L62" s="11">
        <v>1531</v>
      </c>
      <c r="M62" s="30"/>
      <c r="P62" s="9">
        <v>3571</v>
      </c>
      <c r="V62" s="34"/>
    </row>
    <row r="63" spans="1:22" s="4" customFormat="1" ht="12.75">
      <c r="A63" s="10"/>
      <c r="C63" s="4" t="s">
        <v>132</v>
      </c>
      <c r="I63" s="30"/>
      <c r="J63" s="30"/>
      <c r="K63" s="82"/>
      <c r="L63" s="19">
        <v>-7603</v>
      </c>
      <c r="M63" s="30"/>
      <c r="P63" s="32">
        <v>-3997</v>
      </c>
      <c r="V63" s="34"/>
    </row>
    <row r="64" spans="1:22" s="4" customFormat="1" ht="12.75">
      <c r="A64" s="10"/>
      <c r="I64" s="30"/>
      <c r="J64" s="30"/>
      <c r="K64" s="82"/>
      <c r="L64" s="9">
        <f>SUM(L59:L63)</f>
        <v>-24221</v>
      </c>
      <c r="M64" s="30"/>
      <c r="P64" s="9">
        <f>SUM(P59:P63)</f>
        <v>-13240</v>
      </c>
      <c r="V64" s="34"/>
    </row>
    <row r="65" spans="1:22" s="4" customFormat="1" ht="12.75">
      <c r="A65" s="10"/>
      <c r="C65" s="10" t="s">
        <v>59</v>
      </c>
      <c r="I65" s="30"/>
      <c r="J65" s="30"/>
      <c r="K65" s="82"/>
      <c r="L65" s="9">
        <v>-90278</v>
      </c>
      <c r="M65" s="30"/>
      <c r="P65" s="9">
        <v>-67251</v>
      </c>
      <c r="V65" s="18"/>
    </row>
    <row r="66" spans="1:22" s="4" customFormat="1" ht="12.75">
      <c r="A66" s="10"/>
      <c r="C66" s="4" t="s">
        <v>60</v>
      </c>
      <c r="I66" s="30"/>
      <c r="J66" s="30"/>
      <c r="K66" s="82"/>
      <c r="L66" s="34">
        <v>431</v>
      </c>
      <c r="M66" s="35"/>
      <c r="N66" s="18"/>
      <c r="O66" s="18"/>
      <c r="P66" s="34">
        <v>328</v>
      </c>
      <c r="V66" s="18"/>
    </row>
    <row r="67" spans="1:22" s="4" customFormat="1" ht="12.75">
      <c r="A67" s="10"/>
      <c r="C67" s="4" t="s">
        <v>187</v>
      </c>
      <c r="I67" s="30"/>
      <c r="J67" s="30"/>
      <c r="K67" s="82"/>
      <c r="L67" s="32">
        <v>0</v>
      </c>
      <c r="M67" s="30"/>
      <c r="P67" s="32">
        <v>0</v>
      </c>
      <c r="V67" s="18"/>
    </row>
    <row r="68" spans="1:16" s="4" customFormat="1" ht="12.75">
      <c r="A68" s="10"/>
      <c r="C68" s="4" t="s">
        <v>133</v>
      </c>
      <c r="I68" s="30"/>
      <c r="J68" s="30"/>
      <c r="K68" s="82"/>
      <c r="L68" s="9">
        <f>SUM(L64:L67)</f>
        <v>-114068</v>
      </c>
      <c r="M68" s="30"/>
      <c r="P68" s="9">
        <f>SUM(P64:P67)</f>
        <v>-80163</v>
      </c>
    </row>
    <row r="69" spans="1:16" s="4" customFormat="1" ht="12.75">
      <c r="A69" s="10"/>
      <c r="C69" s="4" t="s">
        <v>134</v>
      </c>
      <c r="I69" s="30"/>
      <c r="J69" s="30"/>
      <c r="K69" s="82"/>
      <c r="L69" s="9">
        <v>-72</v>
      </c>
      <c r="M69" s="30"/>
      <c r="P69" s="9">
        <v>7</v>
      </c>
    </row>
    <row r="70" spans="1:16" s="4" customFormat="1" ht="13.5" thickBot="1">
      <c r="A70" s="10"/>
      <c r="C70" s="4" t="s">
        <v>135</v>
      </c>
      <c r="I70" s="30"/>
      <c r="J70" s="30"/>
      <c r="K70" s="82"/>
      <c r="L70" s="33">
        <f>SUM(L68:L69)</f>
        <v>-114140</v>
      </c>
      <c r="M70" s="30"/>
      <c r="P70" s="33">
        <f>SUM(P68:P69)</f>
        <v>-80156</v>
      </c>
    </row>
    <row r="71" spans="1:16" s="4" customFormat="1" ht="13.5" thickTop="1">
      <c r="A71" s="10"/>
      <c r="I71" s="30"/>
      <c r="J71" s="30"/>
      <c r="K71" s="82"/>
      <c r="L71" s="9"/>
      <c r="M71" s="30"/>
      <c r="P71" s="9"/>
    </row>
    <row r="72" spans="1:12" s="4" customFormat="1" ht="15" customHeight="1">
      <c r="A72" s="10"/>
      <c r="L72" s="9"/>
    </row>
    <row r="73" spans="1:2" s="4" customFormat="1" ht="12.75">
      <c r="A73" s="12" t="s">
        <v>136</v>
      </c>
      <c r="B73" s="12" t="s">
        <v>235</v>
      </c>
    </row>
    <row r="74" spans="1:2" s="4" customFormat="1" ht="12.75">
      <c r="A74" s="12"/>
      <c r="B74" s="10" t="s">
        <v>236</v>
      </c>
    </row>
    <row r="75" spans="1:2" s="4" customFormat="1" ht="12.75">
      <c r="A75" s="12"/>
      <c r="B75" s="4" t="s">
        <v>237</v>
      </c>
    </row>
    <row r="76" s="4" customFormat="1" ht="12.75">
      <c r="A76" s="12"/>
    </row>
    <row r="77" s="4" customFormat="1" ht="12.75">
      <c r="A77" s="12"/>
    </row>
    <row r="78" spans="1:2" s="4" customFormat="1" ht="12.75">
      <c r="A78" s="12" t="s">
        <v>137</v>
      </c>
      <c r="B78" s="12" t="s">
        <v>138</v>
      </c>
    </row>
    <row r="79" spans="1:2" s="4" customFormat="1" ht="12.75">
      <c r="A79" s="5"/>
      <c r="B79" s="10" t="s">
        <v>238</v>
      </c>
    </row>
    <row r="80" spans="1:2" s="4" customFormat="1" ht="12.75">
      <c r="A80" s="5"/>
      <c r="B80" s="10"/>
    </row>
    <row r="81" s="4" customFormat="1" ht="12.75">
      <c r="A81" s="12"/>
    </row>
    <row r="82" spans="1:2" s="4" customFormat="1" ht="12.75">
      <c r="A82" s="12" t="s">
        <v>139</v>
      </c>
      <c r="B82" s="12" t="s">
        <v>239</v>
      </c>
    </row>
    <row r="83" spans="1:2" s="4" customFormat="1" ht="12.75">
      <c r="A83" s="12"/>
      <c r="B83" s="4" t="s">
        <v>240</v>
      </c>
    </row>
    <row r="84" s="4" customFormat="1" ht="12.75">
      <c r="A84" s="12"/>
    </row>
    <row r="85" s="4" customFormat="1" ht="12.75">
      <c r="A85" s="12"/>
    </row>
    <row r="86" spans="1:2" s="4" customFormat="1" ht="12.75">
      <c r="A86" s="12" t="s">
        <v>140</v>
      </c>
      <c r="B86" s="7" t="s">
        <v>141</v>
      </c>
    </row>
    <row r="87" spans="1:2" s="4" customFormat="1" ht="15" customHeight="1">
      <c r="A87" s="5"/>
      <c r="B87" s="10" t="s">
        <v>241</v>
      </c>
    </row>
    <row r="88" spans="1:2" s="4" customFormat="1" ht="15" customHeight="1">
      <c r="A88" s="5"/>
      <c r="B88" s="10" t="s">
        <v>242</v>
      </c>
    </row>
    <row r="89" spans="1:2" s="4" customFormat="1" ht="15" customHeight="1">
      <c r="A89" s="5"/>
      <c r="B89" s="10"/>
    </row>
    <row r="90" spans="1:2" s="4" customFormat="1" ht="12.75">
      <c r="A90" s="5"/>
      <c r="B90" s="8"/>
    </row>
    <row r="91" spans="1:2" s="4" customFormat="1" ht="12.75">
      <c r="A91" s="12" t="s">
        <v>142</v>
      </c>
      <c r="B91" s="7" t="s">
        <v>143</v>
      </c>
    </row>
    <row r="92" spans="1:2" s="4" customFormat="1" ht="12.75">
      <c r="A92" s="5"/>
      <c r="B92" s="10" t="s">
        <v>243</v>
      </c>
    </row>
    <row r="93" spans="1:2" s="4" customFormat="1" ht="6" customHeight="1">
      <c r="A93" s="5"/>
      <c r="B93" s="8"/>
    </row>
    <row r="94" spans="1:12" s="4" customFormat="1" ht="12.75">
      <c r="A94" s="5"/>
      <c r="B94" s="8"/>
      <c r="L94" s="30" t="s">
        <v>9</v>
      </c>
    </row>
    <row r="95" spans="1:2" s="4" customFormat="1" ht="12.75">
      <c r="A95" s="5"/>
      <c r="B95" s="10" t="s">
        <v>145</v>
      </c>
    </row>
    <row r="96" spans="1:12" s="4" customFormat="1" ht="12.75">
      <c r="A96" s="5"/>
      <c r="B96" s="8"/>
      <c r="C96" s="4" t="s">
        <v>35</v>
      </c>
      <c r="L96" s="3">
        <v>2302</v>
      </c>
    </row>
    <row r="97" spans="1:20" ht="12.75">
      <c r="A97" s="5"/>
      <c r="B97" s="8"/>
      <c r="C97" s="4" t="s">
        <v>144</v>
      </c>
      <c r="D97" s="4"/>
      <c r="E97" s="4"/>
      <c r="F97" s="4"/>
      <c r="G97" s="4"/>
      <c r="H97" s="4"/>
      <c r="I97" s="4"/>
      <c r="J97" s="4"/>
      <c r="K97" s="4"/>
      <c r="L97" s="3">
        <v>29</v>
      </c>
      <c r="M97" s="4"/>
      <c r="N97" s="4"/>
      <c r="O97" s="4"/>
      <c r="P97" s="4"/>
      <c r="Q97" s="4"/>
      <c r="R97" s="4"/>
      <c r="S97" s="4"/>
      <c r="T97" s="4"/>
    </row>
    <row r="98" spans="1:20" ht="13.5" thickBot="1">
      <c r="A98" s="5"/>
      <c r="B98" s="8"/>
      <c r="C98" s="4"/>
      <c r="D98" s="4"/>
      <c r="E98" s="4"/>
      <c r="F98" s="4"/>
      <c r="G98" s="4"/>
      <c r="H98" s="4"/>
      <c r="I98" s="4"/>
      <c r="J98" s="4"/>
      <c r="K98" s="4"/>
      <c r="L98" s="21">
        <f>SUM(L95:L97)</f>
        <v>2331</v>
      </c>
      <c r="M98" s="4"/>
      <c r="N98" s="4"/>
      <c r="O98" s="4"/>
      <c r="P98" s="4"/>
      <c r="Q98" s="4"/>
      <c r="R98" s="4"/>
      <c r="S98" s="4"/>
      <c r="T98" s="4"/>
    </row>
    <row r="99" spans="1:20" ht="12.75">
      <c r="A99" s="5"/>
      <c r="B99" s="8"/>
      <c r="C99" s="4"/>
      <c r="D99" s="4"/>
      <c r="E99" s="4"/>
      <c r="F99" s="4"/>
      <c r="G99" s="4"/>
      <c r="H99" s="4"/>
      <c r="I99" s="4"/>
      <c r="J99" s="4"/>
      <c r="K99" s="4"/>
      <c r="L99" s="11"/>
      <c r="M99" s="4"/>
      <c r="N99" s="4"/>
      <c r="O99" s="4"/>
      <c r="P99" s="4"/>
      <c r="Q99" s="4"/>
      <c r="R99" s="4"/>
      <c r="S99" s="4"/>
      <c r="T99" s="4"/>
    </row>
    <row r="100" spans="1:20" ht="12.75">
      <c r="A100" s="5"/>
      <c r="B100" s="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2.75">
      <c r="A101" s="36" t="s">
        <v>244</v>
      </c>
      <c r="B101" s="8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2.75">
      <c r="A102" s="12"/>
      <c r="B102" s="36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2.75">
      <c r="A103" s="12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2.75">
      <c r="A104" s="12" t="s">
        <v>146</v>
      </c>
      <c r="B104" s="5" t="s">
        <v>245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2.75">
      <c r="A105" s="12"/>
      <c r="B105" s="10" t="s">
        <v>246</v>
      </c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</row>
    <row r="106" spans="1:20" ht="12.75">
      <c r="A106" s="12"/>
      <c r="B106" s="10" t="s">
        <v>247</v>
      </c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</row>
    <row r="107" spans="1:20" ht="12.75">
      <c r="A107" s="12"/>
      <c r="B107" s="10" t="s">
        <v>248</v>
      </c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</row>
    <row r="108" spans="1:20" ht="12.75">
      <c r="A108" s="12"/>
      <c r="B108" s="10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</row>
    <row r="109" spans="1:20" ht="12.75">
      <c r="A109" s="12"/>
      <c r="B109" s="10" t="s">
        <v>249</v>
      </c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</row>
    <row r="110" spans="1:20" ht="12.75">
      <c r="A110" s="12"/>
      <c r="B110" s="10" t="s">
        <v>281</v>
      </c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</row>
    <row r="111" spans="1:20" ht="12.75">
      <c r="A111" s="12"/>
      <c r="B111" s="10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</row>
    <row r="112" spans="1:20" ht="12.75">
      <c r="A112" s="12"/>
      <c r="B112" s="10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</row>
    <row r="113" spans="1:20" ht="12.75">
      <c r="A113" s="12"/>
      <c r="B113" s="10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</row>
    <row r="114" spans="1:20" ht="12.75">
      <c r="A114" s="12" t="s">
        <v>147</v>
      </c>
      <c r="B114" s="7" t="s">
        <v>250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2.75">
      <c r="A115" s="5"/>
      <c r="B115" s="10" t="s">
        <v>251</v>
      </c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</row>
    <row r="116" spans="1:20" ht="12.75">
      <c r="A116" s="5"/>
      <c r="B116" s="10" t="s">
        <v>282</v>
      </c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</row>
    <row r="117" spans="1:20" ht="12.75">
      <c r="A117" s="5"/>
      <c r="B117" s="10" t="s">
        <v>283</v>
      </c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</row>
    <row r="118" spans="1:20" ht="12.75">
      <c r="A118" s="5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</row>
    <row r="119" spans="1:20" ht="12.75">
      <c r="A119" s="5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</row>
    <row r="120" spans="1:20" ht="12.75">
      <c r="A120" s="12" t="s">
        <v>148</v>
      </c>
      <c r="B120" s="12" t="s">
        <v>252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2.75">
      <c r="A121" s="5"/>
      <c r="B121" s="10" t="s">
        <v>149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2.75">
      <c r="A122" s="5"/>
      <c r="B122" s="10" t="s">
        <v>150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2.75">
      <c r="A123" s="5"/>
      <c r="B123" s="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2.75">
      <c r="A124" s="12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2.75">
      <c r="A125" s="12" t="s">
        <v>151</v>
      </c>
      <c r="B125" s="5" t="s">
        <v>152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2.75">
      <c r="A126" s="12"/>
      <c r="B126" s="10" t="s">
        <v>153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2.75">
      <c r="A127" s="12"/>
      <c r="B127" s="10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2.75">
      <c r="A128" s="12"/>
      <c r="B128" s="10" t="s">
        <v>54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" s="4" customFormat="1" ht="12.75">
      <c r="A129" s="12" t="s">
        <v>154</v>
      </c>
      <c r="B129" s="12" t="s">
        <v>253</v>
      </c>
    </row>
    <row r="130" spans="1:2" s="4" customFormat="1" ht="12.75">
      <c r="A130" s="12"/>
      <c r="B130" s="10" t="s">
        <v>155</v>
      </c>
    </row>
    <row r="131" spans="1:16" s="4" customFormat="1" ht="12.75">
      <c r="A131" s="12"/>
      <c r="B131" s="5"/>
      <c r="J131" s="30"/>
      <c r="L131" s="30" t="s">
        <v>5</v>
      </c>
      <c r="P131" s="30" t="s">
        <v>126</v>
      </c>
    </row>
    <row r="132" spans="1:16" s="4" customFormat="1" ht="12.75">
      <c r="A132" s="12"/>
      <c r="B132" s="5"/>
      <c r="J132" s="38"/>
      <c r="L132" s="38" t="s">
        <v>7</v>
      </c>
      <c r="P132" s="30" t="s">
        <v>8</v>
      </c>
    </row>
    <row r="133" spans="1:16" s="4" customFormat="1" ht="15">
      <c r="A133" s="12"/>
      <c r="B133" s="5"/>
      <c r="J133" s="39"/>
      <c r="L133" s="39" t="s">
        <v>277</v>
      </c>
      <c r="P133" s="39" t="s">
        <v>277</v>
      </c>
    </row>
    <row r="134" spans="1:16" s="4" customFormat="1" ht="12.75">
      <c r="A134" s="12"/>
      <c r="B134" s="5"/>
      <c r="J134" s="30"/>
      <c r="L134" s="30" t="s">
        <v>9</v>
      </c>
      <c r="P134" s="30" t="s">
        <v>9</v>
      </c>
    </row>
    <row r="135" spans="1:3" s="4" customFormat="1" ht="12.75">
      <c r="A135" s="12"/>
      <c r="B135" s="5"/>
      <c r="C135" s="4" t="s">
        <v>254</v>
      </c>
    </row>
    <row r="136" spans="1:16" s="4" customFormat="1" ht="12.75">
      <c r="A136" s="12"/>
      <c r="B136" s="5"/>
      <c r="D136" s="4" t="s">
        <v>255</v>
      </c>
      <c r="J136" s="40"/>
      <c r="L136" s="9">
        <v>30</v>
      </c>
      <c r="P136" s="9">
        <v>72</v>
      </c>
    </row>
    <row r="137" spans="1:16" s="4" customFormat="1" ht="12.75">
      <c r="A137" s="12"/>
      <c r="B137" s="5"/>
      <c r="D137" s="4" t="s">
        <v>156</v>
      </c>
      <c r="J137" s="40"/>
      <c r="L137" s="9">
        <v>0</v>
      </c>
      <c r="P137" s="9">
        <v>0</v>
      </c>
    </row>
    <row r="138" spans="1:16" s="4" customFormat="1" ht="12.75">
      <c r="A138" s="12"/>
      <c r="B138" s="5"/>
      <c r="C138" s="4" t="s">
        <v>157</v>
      </c>
      <c r="L138" s="9">
        <v>0</v>
      </c>
      <c r="M138" s="9"/>
      <c r="N138" s="9"/>
      <c r="O138" s="9"/>
      <c r="P138" s="9">
        <v>0</v>
      </c>
    </row>
    <row r="139" spans="1:16" s="4" customFormat="1" ht="13.5" thickBot="1">
      <c r="A139" s="12"/>
      <c r="B139" s="10"/>
      <c r="C139" s="4" t="s">
        <v>256</v>
      </c>
      <c r="L139" s="41">
        <f>SUM(L136:L138)</f>
        <v>30</v>
      </c>
      <c r="P139" s="41">
        <f>SUM(P136:P138)</f>
        <v>72</v>
      </c>
    </row>
    <row r="140" spans="1:16" s="4" customFormat="1" ht="13.5" thickTop="1">
      <c r="A140" s="12"/>
      <c r="B140" s="10"/>
      <c r="I140" s="42"/>
      <c r="P140" s="42"/>
    </row>
    <row r="141" spans="1:11" s="4" customFormat="1" ht="12.75">
      <c r="A141" s="12"/>
      <c r="B141" s="10" t="s">
        <v>257</v>
      </c>
      <c r="I141" s="42"/>
      <c r="J141" s="42"/>
      <c r="K141" s="42"/>
    </row>
    <row r="142" spans="1:11" s="4" customFormat="1" ht="12.75">
      <c r="A142" s="12"/>
      <c r="B142" s="10" t="s">
        <v>192</v>
      </c>
      <c r="I142" s="42"/>
      <c r="J142" s="42"/>
      <c r="K142" s="42"/>
    </row>
    <row r="143" spans="1:11" s="4" customFormat="1" ht="12.75">
      <c r="A143" s="12"/>
      <c r="B143" s="10" t="s">
        <v>193</v>
      </c>
      <c r="I143" s="42"/>
      <c r="J143" s="42"/>
      <c r="K143" s="42"/>
    </row>
    <row r="144" spans="1:11" s="4" customFormat="1" ht="12.75">
      <c r="A144" s="12"/>
      <c r="B144" s="10"/>
      <c r="I144" s="42"/>
      <c r="J144" s="42"/>
      <c r="K144" s="42"/>
    </row>
    <row r="145" spans="1:11" s="4" customFormat="1" ht="12.75">
      <c r="A145" s="12"/>
      <c r="B145" s="10"/>
      <c r="I145" s="42"/>
      <c r="J145" s="42"/>
      <c r="K145" s="42"/>
    </row>
    <row r="146" spans="1:2" s="4" customFormat="1" ht="12.75">
      <c r="A146" s="12" t="s">
        <v>158</v>
      </c>
      <c r="B146" s="5" t="s">
        <v>258</v>
      </c>
    </row>
    <row r="147" spans="1:2" s="4" customFormat="1" ht="12.75">
      <c r="A147" s="12"/>
      <c r="B147" s="10" t="s">
        <v>259</v>
      </c>
    </row>
    <row r="148" spans="1:2" s="4" customFormat="1" ht="12.75">
      <c r="A148" s="12"/>
      <c r="B148" s="10"/>
    </row>
    <row r="149" spans="1:2" s="4" customFormat="1" ht="12.75">
      <c r="A149" s="12"/>
      <c r="B149" s="10"/>
    </row>
    <row r="150" spans="1:2" s="4" customFormat="1" ht="12.75">
      <c r="A150" s="12" t="s">
        <v>159</v>
      </c>
      <c r="B150" s="7" t="s">
        <v>260</v>
      </c>
    </row>
    <row r="151" spans="1:11" s="4" customFormat="1" ht="12.75">
      <c r="A151" s="10"/>
      <c r="B151" s="8" t="s">
        <v>11</v>
      </c>
      <c r="C151" s="10" t="s">
        <v>279</v>
      </c>
      <c r="K151" s="43"/>
    </row>
    <row r="152" spans="1:3" s="4" customFormat="1" ht="12.75">
      <c r="A152" s="8"/>
      <c r="B152" s="8" t="s">
        <v>13</v>
      </c>
      <c r="C152" s="10" t="s">
        <v>280</v>
      </c>
    </row>
    <row r="153" spans="1:3" s="4" customFormat="1" ht="12.75">
      <c r="A153" s="8"/>
      <c r="B153" s="8"/>
      <c r="C153" s="10"/>
    </row>
    <row r="154" spans="1:16" s="4" customFormat="1" ht="12.75">
      <c r="A154" s="10"/>
      <c r="C154" s="10"/>
      <c r="P154" s="45"/>
    </row>
    <row r="155" spans="1:2" s="4" customFormat="1" ht="12.75">
      <c r="A155" s="12" t="s">
        <v>160</v>
      </c>
      <c r="B155" s="7" t="s">
        <v>161</v>
      </c>
    </row>
    <row r="156" spans="1:2" s="4" customFormat="1" ht="12.75">
      <c r="A156" s="12"/>
      <c r="B156" s="4" t="s">
        <v>182</v>
      </c>
    </row>
    <row r="157" s="4" customFormat="1" ht="12.75">
      <c r="A157" s="12"/>
    </row>
    <row r="158" spans="1:2" s="4" customFormat="1" ht="12.75">
      <c r="A158" s="12"/>
      <c r="B158" s="4" t="s">
        <v>183</v>
      </c>
    </row>
    <row r="159" spans="1:2" s="4" customFormat="1" ht="12.75">
      <c r="A159" s="12"/>
      <c r="B159" s="4" t="s">
        <v>261</v>
      </c>
    </row>
    <row r="160" spans="1:2" s="4" customFormat="1" ht="12.75">
      <c r="A160" s="12"/>
      <c r="B160" s="4" t="s">
        <v>262</v>
      </c>
    </row>
    <row r="161" spans="1:2" s="4" customFormat="1" ht="12.75">
      <c r="A161" s="12"/>
      <c r="B161" s="4" t="s">
        <v>263</v>
      </c>
    </row>
    <row r="162" spans="1:2" s="4" customFormat="1" ht="12.75">
      <c r="A162" s="10"/>
      <c r="B162" s="8"/>
    </row>
    <row r="163" spans="1:2" s="4" customFormat="1" ht="12.75">
      <c r="A163" s="10"/>
      <c r="B163" s="10" t="s">
        <v>264</v>
      </c>
    </row>
    <row r="164" spans="1:2" s="4" customFormat="1" ht="12.75">
      <c r="A164" s="10"/>
      <c r="B164" s="4" t="s">
        <v>265</v>
      </c>
    </row>
    <row r="165" s="4" customFormat="1" ht="12.75">
      <c r="A165" s="10"/>
    </row>
    <row r="166" spans="1:3" s="4" customFormat="1" ht="12.75">
      <c r="A166" s="10"/>
      <c r="B166" s="46" t="s">
        <v>34</v>
      </c>
      <c r="C166" s="4" t="s">
        <v>266</v>
      </c>
    </row>
    <row r="167" spans="1:2" s="4" customFormat="1" ht="12.75">
      <c r="A167" s="10"/>
      <c r="B167" s="46"/>
    </row>
    <row r="168" spans="1:3" s="4" customFormat="1" ht="12.75">
      <c r="A168" s="10"/>
      <c r="B168" s="46" t="s">
        <v>36</v>
      </c>
      <c r="C168" s="4" t="s">
        <v>267</v>
      </c>
    </row>
    <row r="169" spans="1:3" s="4" customFormat="1" ht="12.75">
      <c r="A169" s="10"/>
      <c r="B169" s="46"/>
      <c r="C169" s="4" t="s">
        <v>268</v>
      </c>
    </row>
    <row r="170" spans="1:2" s="4" customFormat="1" ht="12.75">
      <c r="A170" s="10"/>
      <c r="B170" s="8"/>
    </row>
    <row r="171" spans="1:2" s="4" customFormat="1" ht="12.75">
      <c r="A171" s="10"/>
      <c r="B171" s="10" t="s">
        <v>269</v>
      </c>
    </row>
    <row r="172" s="4" customFormat="1" ht="15" customHeight="1">
      <c r="A172" s="10"/>
    </row>
    <row r="173" s="4" customFormat="1" ht="15" customHeight="1">
      <c r="A173" s="10"/>
    </row>
    <row r="174" spans="1:2" s="4" customFormat="1" ht="12.75">
      <c r="A174" s="12" t="s">
        <v>162</v>
      </c>
      <c r="B174" s="7" t="s">
        <v>163</v>
      </c>
    </row>
    <row r="175" spans="1:2" s="4" customFormat="1" ht="12.75">
      <c r="A175" s="8"/>
      <c r="B175" s="8" t="s">
        <v>270</v>
      </c>
    </row>
    <row r="176" s="4" customFormat="1" ht="6.75" customHeight="1">
      <c r="A176" s="10"/>
    </row>
    <row r="177" spans="1:12" s="4" customFormat="1" ht="12.75">
      <c r="A177" s="10"/>
      <c r="L177" s="43" t="s">
        <v>9</v>
      </c>
    </row>
    <row r="178" spans="1:12" s="4" customFormat="1" ht="12.75">
      <c r="A178" s="10"/>
      <c r="B178" s="8" t="s">
        <v>164</v>
      </c>
      <c r="L178" s="31"/>
    </row>
    <row r="179" s="4" customFormat="1" ht="6.75" customHeight="1">
      <c r="A179" s="10"/>
    </row>
    <row r="180" spans="1:12" s="4" customFormat="1" ht="12.75">
      <c r="A180" s="10" t="s">
        <v>107</v>
      </c>
      <c r="B180" s="8" t="s">
        <v>165</v>
      </c>
      <c r="L180" s="44">
        <v>648487</v>
      </c>
    </row>
    <row r="181" spans="1:12" s="4" customFormat="1" ht="12.75">
      <c r="A181" s="10"/>
      <c r="B181" s="8" t="s">
        <v>166</v>
      </c>
      <c r="L181" s="47">
        <v>151844</v>
      </c>
    </row>
    <row r="182" spans="1:12" s="4" customFormat="1" ht="15" customHeight="1" thickBot="1">
      <c r="A182" s="10"/>
      <c r="L182" s="33">
        <f>SUM(L180:L181)</f>
        <v>800331</v>
      </c>
    </row>
    <row r="183" spans="1:8" s="4" customFormat="1" ht="13.5" thickTop="1">
      <c r="A183" s="10"/>
      <c r="B183" s="10" t="s">
        <v>167</v>
      </c>
      <c r="F183" s="3"/>
      <c r="G183" s="3"/>
      <c r="H183" s="3"/>
    </row>
    <row r="184" s="4" customFormat="1" ht="8.25" customHeight="1">
      <c r="A184" s="10"/>
    </row>
    <row r="185" spans="1:12" s="4" customFormat="1" ht="13.5" thickBot="1">
      <c r="A185" s="10"/>
      <c r="B185" s="10" t="s">
        <v>165</v>
      </c>
      <c r="F185" s="3"/>
      <c r="G185" s="3"/>
      <c r="H185" s="3"/>
      <c r="L185" s="48">
        <v>61651</v>
      </c>
    </row>
    <row r="186" spans="1:8" s="4" customFormat="1" ht="9.75" customHeight="1" thickTop="1">
      <c r="A186" s="10"/>
      <c r="B186" s="8"/>
      <c r="F186" s="3"/>
      <c r="G186" s="3"/>
      <c r="H186" s="3"/>
    </row>
    <row r="187" spans="1:8" s="4" customFormat="1" ht="12.75">
      <c r="A187" s="10" t="s">
        <v>107</v>
      </c>
      <c r="B187" s="8" t="s">
        <v>168</v>
      </c>
      <c r="F187" s="3"/>
      <c r="G187" s="3"/>
      <c r="H187" s="3"/>
    </row>
    <row r="188" s="4" customFormat="1" ht="15" customHeight="1">
      <c r="A188" s="10"/>
    </row>
    <row r="189" spans="1:2" s="4" customFormat="1" ht="12.75">
      <c r="A189" s="8"/>
      <c r="B189" s="8"/>
    </row>
    <row r="190" spans="1:2" s="4" customFormat="1" ht="12.75">
      <c r="A190" s="12" t="s">
        <v>169</v>
      </c>
      <c r="B190" s="7" t="s">
        <v>170</v>
      </c>
    </row>
    <row r="191" spans="1:2" s="4" customFormat="1" ht="12.75">
      <c r="A191" s="8"/>
      <c r="B191" s="8" t="s">
        <v>271</v>
      </c>
    </row>
    <row r="192" spans="1:2" s="4" customFormat="1" ht="12.75">
      <c r="A192" s="8"/>
      <c r="B192" s="8"/>
    </row>
    <row r="193" spans="1:2" s="4" customFormat="1" ht="12.75">
      <c r="A193" s="8"/>
      <c r="B193" s="8"/>
    </row>
    <row r="194" spans="1:22" s="4" customFormat="1" ht="12.75">
      <c r="A194" s="12" t="s">
        <v>171</v>
      </c>
      <c r="B194" s="7" t="s">
        <v>172</v>
      </c>
      <c r="V194" s="60"/>
    </row>
    <row r="195" spans="1:22" s="4" customFormat="1" ht="12.75">
      <c r="A195" s="8"/>
      <c r="B195" s="8" t="s">
        <v>173</v>
      </c>
      <c r="V195" s="60"/>
    </row>
    <row r="196" spans="1:22" s="4" customFormat="1" ht="12.75">
      <c r="A196" s="8"/>
      <c r="B196" s="8"/>
      <c r="V196" s="60"/>
    </row>
    <row r="197" spans="1:22" s="4" customFormat="1" ht="12.75">
      <c r="A197" s="8"/>
      <c r="B197" s="8"/>
      <c r="V197" s="60"/>
    </row>
    <row r="198" spans="1:22" s="4" customFormat="1" ht="12.75">
      <c r="A198" s="12" t="s">
        <v>174</v>
      </c>
      <c r="B198" s="7" t="s">
        <v>272</v>
      </c>
      <c r="V198" s="60"/>
    </row>
    <row r="199" spans="1:22" s="4" customFormat="1" ht="12.75">
      <c r="A199" s="8"/>
      <c r="B199" s="8" t="s">
        <v>297</v>
      </c>
      <c r="V199" s="60"/>
    </row>
    <row r="200" spans="1:22" s="4" customFormat="1" ht="12.75">
      <c r="A200" s="8"/>
      <c r="B200" s="8"/>
      <c r="V200" s="60"/>
    </row>
    <row r="201" spans="1:22" s="4" customFormat="1" ht="12.75">
      <c r="A201" s="8"/>
      <c r="B201" s="8"/>
      <c r="V201" s="60"/>
    </row>
    <row r="202" spans="1:20" ht="12.75">
      <c r="A202" s="12" t="s">
        <v>175</v>
      </c>
      <c r="B202" s="7" t="s">
        <v>273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2.75">
      <c r="A203" s="12"/>
      <c r="B203" s="7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2.75">
      <c r="A204" s="10"/>
      <c r="B204" s="7"/>
      <c r="C204" s="4"/>
      <c r="D204" s="4"/>
      <c r="E204" s="4"/>
      <c r="F204" s="4"/>
      <c r="G204" s="4"/>
      <c r="H204" s="4"/>
      <c r="I204" s="4"/>
      <c r="J204" s="30"/>
      <c r="K204" s="4"/>
      <c r="L204" s="30" t="s">
        <v>5</v>
      </c>
      <c r="M204" s="4"/>
      <c r="N204" s="4"/>
      <c r="O204" s="4"/>
      <c r="P204" s="30" t="s">
        <v>126</v>
      </c>
      <c r="Q204" s="4"/>
      <c r="R204" s="4"/>
      <c r="S204" s="4"/>
      <c r="T204" s="4"/>
    </row>
    <row r="205" spans="1:20" ht="12.75">
      <c r="A205" s="10"/>
      <c r="B205" s="7"/>
      <c r="C205" s="4"/>
      <c r="D205" s="4"/>
      <c r="E205" s="4"/>
      <c r="F205" s="4"/>
      <c r="G205" s="4"/>
      <c r="H205" s="4"/>
      <c r="I205" s="4"/>
      <c r="J205" s="38"/>
      <c r="K205" s="4"/>
      <c r="L205" s="38" t="s">
        <v>7</v>
      </c>
      <c r="M205" s="4"/>
      <c r="N205" s="4"/>
      <c r="O205" s="4"/>
      <c r="P205" s="30" t="s">
        <v>8</v>
      </c>
      <c r="Q205" s="4"/>
      <c r="R205" s="4"/>
      <c r="S205" s="4"/>
      <c r="T205" s="4"/>
    </row>
    <row r="206" spans="1:20" ht="15">
      <c r="A206" s="10"/>
      <c r="B206" s="7"/>
      <c r="C206" s="4"/>
      <c r="D206" s="4"/>
      <c r="E206" s="4"/>
      <c r="F206" s="4"/>
      <c r="G206" s="4"/>
      <c r="H206" s="4"/>
      <c r="I206" s="4"/>
      <c r="J206" s="39"/>
      <c r="K206" s="4"/>
      <c r="L206" s="39" t="s">
        <v>277</v>
      </c>
      <c r="M206" s="4"/>
      <c r="N206" s="4"/>
      <c r="O206" s="4"/>
      <c r="P206" s="39" t="str">
        <f>L206</f>
        <v>31 Mar 2006</v>
      </c>
      <c r="Q206" s="4"/>
      <c r="R206" s="4"/>
      <c r="S206" s="4"/>
      <c r="T206" s="4"/>
    </row>
    <row r="207" spans="1:20" ht="12.75">
      <c r="A207" s="10"/>
      <c r="B207" s="7"/>
      <c r="C207" s="4"/>
      <c r="D207" s="4"/>
      <c r="E207" s="4"/>
      <c r="F207" s="4"/>
      <c r="G207" s="4"/>
      <c r="H207" s="4"/>
      <c r="I207" s="4"/>
      <c r="J207" s="2"/>
      <c r="K207" s="4"/>
      <c r="L207" s="84" t="s">
        <v>9</v>
      </c>
      <c r="M207" s="18"/>
      <c r="N207" s="18"/>
      <c r="O207" s="18"/>
      <c r="P207" s="84" t="s">
        <v>9</v>
      </c>
      <c r="Q207" s="4"/>
      <c r="R207" s="4"/>
      <c r="S207" s="4"/>
      <c r="T207" s="4"/>
    </row>
    <row r="208" spans="1:20" ht="12.75">
      <c r="A208" s="10"/>
      <c r="B208" s="4" t="s">
        <v>301</v>
      </c>
      <c r="C208" s="49" t="s">
        <v>302</v>
      </c>
      <c r="D208" s="4"/>
      <c r="E208" s="4"/>
      <c r="F208" s="4"/>
      <c r="G208" s="4"/>
      <c r="H208" s="4"/>
      <c r="I208" s="4"/>
      <c r="J208" s="2"/>
      <c r="K208" s="4"/>
      <c r="L208" s="43"/>
      <c r="M208" s="4"/>
      <c r="N208" s="4"/>
      <c r="O208" s="4"/>
      <c r="P208" s="43"/>
      <c r="Q208" s="4"/>
      <c r="R208" s="4"/>
      <c r="S208" s="4"/>
      <c r="T208" s="4"/>
    </row>
    <row r="209" spans="1:20" ht="12.75">
      <c r="A209" s="10"/>
      <c r="B209" s="7"/>
      <c r="C209" s="49"/>
      <c r="D209" s="4"/>
      <c r="E209" s="4"/>
      <c r="F209" s="4"/>
      <c r="G209" s="4"/>
      <c r="H209" s="4"/>
      <c r="I209" s="4"/>
      <c r="J209" s="2"/>
      <c r="K209" s="4"/>
      <c r="L209" s="43"/>
      <c r="M209" s="4"/>
      <c r="N209" s="4"/>
      <c r="O209" s="4"/>
      <c r="P209" s="43"/>
      <c r="Q209" s="4"/>
      <c r="R209" s="4"/>
      <c r="S209" s="4"/>
      <c r="T209" s="4"/>
    </row>
    <row r="210" spans="1:20" ht="12.75">
      <c r="A210" s="10"/>
      <c r="B210" s="7"/>
      <c r="C210" s="4" t="s">
        <v>288</v>
      </c>
      <c r="D210" s="4"/>
      <c r="E210" s="4"/>
      <c r="F210" s="4"/>
      <c r="G210" s="4"/>
      <c r="H210" s="4"/>
      <c r="I210" s="4"/>
      <c r="J210" s="3"/>
      <c r="K210" s="4"/>
      <c r="L210" s="3">
        <f>PL!F41</f>
        <v>-45856</v>
      </c>
      <c r="M210" s="4"/>
      <c r="N210" s="4"/>
      <c r="O210" s="4"/>
      <c r="P210" s="3">
        <f>PL!J41</f>
        <v>-111695</v>
      </c>
      <c r="Q210" s="4"/>
      <c r="R210" s="4"/>
      <c r="S210" s="4"/>
      <c r="T210" s="4"/>
    </row>
    <row r="211" spans="1:20" ht="12.75">
      <c r="A211" s="10"/>
      <c r="B211" s="7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2.75">
      <c r="A212" s="8"/>
      <c r="B212" s="10"/>
      <c r="C212" s="4" t="s">
        <v>298</v>
      </c>
      <c r="D212" s="4"/>
      <c r="E212" s="4"/>
      <c r="F212" s="4"/>
      <c r="G212" s="4"/>
      <c r="H212" s="4"/>
      <c r="I212" s="4"/>
      <c r="J212" s="3"/>
      <c r="K212" s="4"/>
      <c r="L212" s="3">
        <v>508381</v>
      </c>
      <c r="M212" s="4"/>
      <c r="N212" s="4"/>
      <c r="O212" s="4"/>
      <c r="P212" s="3">
        <v>508381</v>
      </c>
      <c r="Q212" s="4"/>
      <c r="R212" s="4"/>
      <c r="S212" s="4"/>
      <c r="T212" s="4"/>
    </row>
    <row r="213" spans="1:20" ht="12.75">
      <c r="A213" s="8"/>
      <c r="B213" s="8"/>
      <c r="C213" s="4"/>
      <c r="D213" s="4" t="s">
        <v>299</v>
      </c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2.75">
      <c r="A214" s="8"/>
      <c r="B214" s="8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3.5" thickBot="1">
      <c r="A215" s="8"/>
      <c r="B215" s="8"/>
      <c r="C215" s="4" t="s">
        <v>300</v>
      </c>
      <c r="D215" s="4"/>
      <c r="E215" s="4"/>
      <c r="F215" s="4"/>
      <c r="G215" s="4"/>
      <c r="H215" s="4"/>
      <c r="I215" s="4"/>
      <c r="J215" s="4"/>
      <c r="K215" s="4"/>
      <c r="L215" s="50">
        <f>+ROUND(L210/L212*100,2)</f>
        <v>-9.02</v>
      </c>
      <c r="M215" s="4"/>
      <c r="N215" s="4"/>
      <c r="O215" s="4"/>
      <c r="P215" s="50">
        <f>+ROUND(P210/P212*100,2)</f>
        <v>-21.97</v>
      </c>
      <c r="Q215" s="4"/>
      <c r="R215" s="4"/>
      <c r="S215" s="4"/>
      <c r="T215" s="4"/>
    </row>
    <row r="216" spans="1:20" ht="13.5" thickTop="1">
      <c r="A216" s="8"/>
      <c r="B216" s="8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3.5" thickBot="1">
      <c r="A217" s="8"/>
      <c r="B217" s="10" t="s">
        <v>303</v>
      </c>
      <c r="C217" s="49" t="s">
        <v>176</v>
      </c>
      <c r="D217" s="4"/>
      <c r="E217" s="4"/>
      <c r="F217" s="4"/>
      <c r="G217" s="4"/>
      <c r="H217" s="4"/>
      <c r="I217" s="4"/>
      <c r="J217" s="4"/>
      <c r="K217" s="4"/>
      <c r="L217" s="51" t="s">
        <v>26</v>
      </c>
      <c r="M217" s="4"/>
      <c r="N217" s="4"/>
      <c r="O217" s="4"/>
      <c r="P217" s="51" t="s">
        <v>26</v>
      </c>
      <c r="Q217" s="4"/>
      <c r="R217" s="4"/>
      <c r="S217" s="4"/>
      <c r="T217" s="4"/>
    </row>
    <row r="218" spans="1:20" ht="13.5" thickTop="1">
      <c r="A218" s="8"/>
      <c r="B218" s="8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2.75">
      <c r="A219" s="8"/>
      <c r="B219" s="8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2.75">
      <c r="A220" s="10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2.75">
      <c r="A221" s="10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2.75">
      <c r="A222" s="52" t="s">
        <v>177</v>
      </c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2.75">
      <c r="A223" s="85" t="s">
        <v>178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2.75">
      <c r="A224" s="52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2.75">
      <c r="A225" s="52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2.75">
      <c r="A226" s="52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2.75">
      <c r="A227" s="52" t="s">
        <v>179</v>
      </c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2.75">
      <c r="A228" s="53" t="s">
        <v>180</v>
      </c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2.75">
      <c r="A229" s="52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3.5" customHeight="1">
      <c r="A230" s="52" t="s">
        <v>181</v>
      </c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2.75">
      <c r="A231" s="100" t="s">
        <v>304</v>
      </c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5" customHeight="1">
      <c r="A232" s="10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12.75">
      <c r="A233" s="10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12.75">
      <c r="A234" s="10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2.75">
      <c r="A235" s="10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</sheetData>
  <printOptions/>
  <pageMargins left="0.77" right="0.32" top="0.89" bottom="0.52" header="0.5" footer="0.38"/>
  <pageSetup horizontalDpi="600" verticalDpi="600" orientation="portrait" scale="95" r:id="rId1"/>
  <rowBreaks count="4" manualBreakCount="4">
    <brk id="43" max="255" man="1"/>
    <brk id="98" max="255" man="1"/>
    <brk id="154" max="255" man="1"/>
    <brk id="2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Mycom Berhad</cp:lastModifiedBy>
  <cp:lastPrinted>2006-05-31T03:52:13Z</cp:lastPrinted>
  <dcterms:created xsi:type="dcterms:W3CDTF">1996-10-14T23:33:28Z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